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5600" windowHeight="14040" tabRatio="500" activeTab="0"/>
  </bookViews>
  <sheets>
    <sheet name="Itinéraire de base" sheetId="1" r:id="rId1"/>
    <sheet name="Mode d'emploi" sheetId="2" r:id="rId2"/>
  </sheets>
  <definedNames>
    <definedName name="ACwvu.Complète." localSheetId="0" hidden="1">'Itinéraire de base'!$A$1</definedName>
    <definedName name="ACwvu.Étapes." localSheetId="0" hidden="1">'Itinéraire de base'!$A$1</definedName>
    <definedName name="ACwvu.Un._.jour." localSheetId="0" hidden="1">'Itinéraire de base'!$A$1</definedName>
    <definedName name="_xlnm.Print_Titles" localSheetId="0">'Itinéraire de base'!$9:$10</definedName>
    <definedName name="Rwvu.Étapes." localSheetId="0" hidden="1">'Itinéraire de base'!$F:$F,'Itinéraire de base'!$L:$L</definedName>
    <definedName name="Rwvu.Un._.jour." localSheetId="0" hidden="1">'Itinéraire de base'!$B:$B,'Itinéraire de base'!$F:$G,'Itinéraire de base'!$L:$L,'Itinéraire de base'!$O:$O</definedName>
    <definedName name="Swvu.Complète." localSheetId="0" hidden="1">'Itinéraire de base'!$A$1</definedName>
    <definedName name="Swvu.Étapes." localSheetId="0" hidden="1">'Itinéraire de base'!$A$1</definedName>
    <definedName name="Swvu.Un._.jour." localSheetId="0" hidden="1">'Itinéraire de base'!$A$1</definedName>
    <definedName name="wvu.Complète." localSheetId="0" hidden="1">{TRUE,TRUE,1,1,640,396,FALSE,TRUE,TRUE,TRUE,0,1,#N/A,1,#N/A,8.94594594594595,21.1176470588235,1,FALSE,FALSE,3,TRUE,1,FALSE,100,"Swvu.Compl?te.","ACwvu.Compl?te.",1,FALSE,FALSE,0.78740157480315,0.78740157480315,0.984251968503937,0.984251968503937,2,"&amp;L&amp;9&amp;F
Compl?te&amp;C&amp;12&amp;BIttin?raire v?lo&amp;R&amp;9&amp;D","&amp;CPage &amp;P&amp;R&amp;9&amp;T",FALSE,FALSE,FALSE,FALSE,1,72,#N/A,#N/A,"=R4C1:R45C16","=R4:R5",#N/A,#N/A,FALSE,FALSE}</definedName>
    <definedName name="wvu.Étapes." localSheetId="0" hidden="1">{TRUE,TRUE,1,1,640,396,FALSE,TRUE,TRUE,TRUE,0,1,#N/A,1,#N/A,10.6363636363636,20.7647058823529,1,FALSE,FALSE,3,TRUE,1,FALSE,100,"Swvu.?tapes.","ACwvu.?tapes.",1,FALSE,FALSE,0.78740157480315,0.78740157480315,0.984251968503937,0.984251968503937,2,"&amp;L&amp;9&amp;F
?tapes&amp;C&amp;12&amp;BIttin?raire v?lo&amp;R&amp;9&amp;D","&amp;CPage &amp;P&amp;R&amp;9&amp;T",FALSE,FALSE,FALSE,FALSE,1,72,#N/A,#N/A,"=R4C1:R45C16","=R4:R5","Rwvu.?tapes.",#N/A,FALSE,FALSE}</definedName>
    <definedName name="wvu.Un._.jour." localSheetId="0" hidden="1">{TRUE,TRUE,1,1,640,396,FALSE,TRUE,TRUE,TRUE,0,1,#N/A,1,#N/A,14.3661971830986,20.7647058823529,1,FALSE,FALSE,3,TRUE,1,FALSE,100,"Swvu.Un._.jour.","ACwvu.Un._.jour.",1,FALSE,FALSE,0.78740157480315,0.78740157480315,0.984251968503937,0.984251968503937,2,"&amp;L&amp;9&amp;F
Un jour&amp;C&amp;12&amp;BIttin?raire v?lo&amp;R&amp;9&amp;D","&amp;CPage &amp;P&amp;R&amp;9&amp;T",FALSE,FALSE,FALSE,FALSE,1,72,#N/A,#N/A,"=R4C1:R45C16","=R4:R5","Rwvu.Un._.jour.",#N/A,FALSE,FALSE}</definedName>
    <definedName name="Z_14EEBBC6_CF24_2341_A9D9_106F76A0B6C7_.wvu.Cols" localSheetId="0" hidden="1">'Itinéraire de base'!$F:$F,'Itinéraire de base'!$K:$O,'Itinéraire de base'!$R:$R</definedName>
    <definedName name="Z_14EEBBC6_CF24_2341_A9D9_106F76A0B6C7_.wvu.PrintArea" localSheetId="0" hidden="1">'Itinéraire de base'!$A$9:$Q$51</definedName>
    <definedName name="Z_14EEBBC6_CF24_2341_A9D9_106F76A0B6C7_.wvu.PrintTitles" localSheetId="0" hidden="1">'Itinéraire de base'!$9:$10</definedName>
    <definedName name="Z_3C19CD11_562D_BF40_9B5A_3F83F402268D_.wvu.PrintArea" localSheetId="0" hidden="1">'Itinéraire de base'!$A$9:$R$51</definedName>
    <definedName name="Z_3C19CD11_562D_BF40_9B5A_3F83F402268D_.wvu.PrintTitles" localSheetId="0" hidden="1">'Itinéraire de base'!$9:$10</definedName>
    <definedName name="Z_AB1B245A_3860_11DC_A30F_000393463E8A_.wvu.Cols" localSheetId="0" hidden="1">'Itinéraire de base'!$F:$F,'Itinéraire de base'!$J:$L</definedName>
    <definedName name="Z_AB1B245A_3860_11DC_A30F_000393463E8A_.wvu.PrintArea" localSheetId="0" hidden="1">'Itinéraire de base'!$A$9:$R$51</definedName>
    <definedName name="Z_AB1B245A_3860_11DC_A30F_000393463E8A_.wvu.PrintTitles" localSheetId="0" hidden="1">'Itinéraire de base'!$9:$10</definedName>
    <definedName name="Z_AF85A58E_3869_11DC_A30F_000393463E8A_.wvu.Cols" localSheetId="0" hidden="1">'Itinéraire de base'!$B:$B,'Itinéraire de base'!$F:$G,'Itinéraire de base'!$K:$L,'Itinéraire de base'!$N:$P,'Itinéraire de base'!$R:$R</definedName>
    <definedName name="Z_AF85A58E_3869_11DC_A30F_000393463E8A_.wvu.PrintArea" localSheetId="0" hidden="1">'Itinéraire de base'!$A$9:$R$51</definedName>
    <definedName name="Z_AF85A58E_3869_11DC_A30F_000393463E8A_.wvu.PrintTitles" localSheetId="0" hidden="1">'Itinéraire de base'!$9:$10</definedName>
    <definedName name="_xlnm.Print_Area" localSheetId="0">'Itinéraire de base'!$A$9:$Q$51</definedName>
  </definedNames>
  <calcPr fullCalcOnLoad="1"/>
</workbook>
</file>

<file path=xl/sharedStrings.xml><?xml version="1.0" encoding="utf-8"?>
<sst xmlns="http://schemas.openxmlformats.org/spreadsheetml/2006/main" count="129" uniqueCount="109">
  <si>
    <t>Vitesse de base</t>
  </si>
  <si>
    <t>Vitesse roulante utilisée partout</t>
  </si>
  <si>
    <t>Heure de départ</t>
  </si>
  <si>
    <t>Vitesse de fermeture</t>
  </si>
  <si>
    <t>Les heures de fermeture sont déterminées à cette vitesse</t>
  </si>
  <si>
    <t>km</t>
  </si>
  <si>
    <t>Temps (d)</t>
  </si>
  <si>
    <t>Total</t>
  </si>
  <si>
    <t>Étape</t>
  </si>
  <si>
    <t>Partiel</t>
  </si>
  <si>
    <t>Endroit</t>
  </si>
  <si>
    <t>X</t>
  </si>
  <si>
    <t>Pause</t>
  </si>
  <si>
    <t>Instruction</t>
  </si>
  <si>
    <t>Cap</t>
  </si>
  <si>
    <t>Départ</t>
  </si>
  <si>
    <t>Fermeture</t>
  </si>
  <si>
    <t xml:space="preserve">Néant </t>
  </si>
  <si>
    <t>Vitesse en montée ("M")</t>
  </si>
  <si>
    <t>Vitesse en descente ("D")</t>
  </si>
  <si>
    <t>Moyenne accidenté (M + D : "A")</t>
  </si>
  <si>
    <t>("M") En montée, on va à cette vitesse de jour</t>
  </si>
  <si>
    <t>("D") En descente, on va à cette vitesse de jour</t>
  </si>
  <si>
    <t>Vitesse nuit ("N")</t>
  </si>
  <si>
    <t>-</t>
  </si>
  <si>
    <t>V</t>
  </si>
  <si>
    <t>Les temps sont toujours des temps au départ de l'endroit désigné</t>
  </si>
  <si>
    <t>("A") Terrain accidenté: vitesse moyenne de jour en résulte (2/(((1/V1)+(1/V2)))</t>
  </si>
  <si>
    <t>Moment</t>
  </si>
  <si>
    <t>("N") Vitesse nocturne</t>
  </si>
  <si>
    <t>("R") Vitesse quand c'est raide (3 chevrons)</t>
  </si>
  <si>
    <t>Vitesse quand c'est raide ("R")</t>
  </si>
  <si>
    <t xml:space="preserve">En vue "Complète", paramétrer s'il y a lieu, les vitesses et date/heure de départ (heure départ). </t>
  </si>
  <si>
    <t xml:space="preserve">Les cases saisissables sont en bleu. Pour les parcours avec étapes, choisir la vue "Etapes fleche". Les autres présentations ne sont plus trop utilisées. </t>
  </si>
  <si>
    <t>Ligne par ligne, en chaque lieu qu'on indique, saisir km partiel depuis ligne d'avant et Endroit.</t>
  </si>
  <si>
    <t xml:space="preserve">Quand on fait une pause, indiquer temps de pose. </t>
  </si>
  <si>
    <t>En ligne du départ, colonne "Instructions", inscrire lien vers parcours Openrunner.</t>
  </si>
  <si>
    <t xml:space="preserve">Pour les étapes, inscrire la ligne deux fois. La première ligne aura la distance partielle. La seconde ligne, ne pas marquer de km partiel et cocher la case "Etape". </t>
  </si>
  <si>
    <t xml:space="preserve">En 1° ligne d'étape, indiquer adresse hotel. En 2° ligne étape, inscrire lien vers parcours suivant sur Openrunner, et inscrire le temps de pause qui nous fait partir le lendemain à l'heure souhaitée. </t>
  </si>
  <si>
    <t>x</t>
  </si>
  <si>
    <t>&lt;https://www.openrunner.com/r/8915371&gt;</t>
  </si>
  <si>
    <t>https://www.openrunner.com/r/8916949</t>
  </si>
  <si>
    <t>Quarré les tombes</t>
  </si>
  <si>
    <t>Autun (BPF 71)</t>
  </si>
  <si>
    <t>Moret sur Loing © (BPF 77) [fin 1° étape]</t>
  </si>
  <si>
    <t xml:space="preserve">Saulieu © [fin 4° étape] </t>
  </si>
  <si>
    <t>Brancion (BPF 71)</t>
  </si>
  <si>
    <t>Pont de Vaux [fin 6° étape]</t>
  </si>
  <si>
    <t>https://www.openrunner.com/r/8918644</t>
  </si>
  <si>
    <t>&lt;https://www.openrunner.com/r/8918705&gt;</t>
  </si>
  <si>
    <t>Chalamont ©</t>
  </si>
  <si>
    <t>Priay [fin 7° étape]</t>
  </si>
  <si>
    <t>Lagnieu</t>
  </si>
  <si>
    <t>Chambéry ©</t>
  </si>
  <si>
    <t>St Pierre d'Albigny [fin 9° étape]</t>
  </si>
  <si>
    <t>https://www.openrunner.com/r/8919019</t>
  </si>
  <si>
    <t>Aiguebelle</t>
  </si>
  <si>
    <t>St Jean de Maurienne [fin 10° étape]</t>
  </si>
  <si>
    <t>https://www.openrunner.com/r/8920524</t>
  </si>
  <si>
    <t>St Michel de Maurienne ©</t>
  </si>
  <si>
    <t>Valloire [fin 11° étape]</t>
  </si>
  <si>
    <t>M</t>
  </si>
  <si>
    <t>R</t>
  </si>
  <si>
    <t>Briançon</t>
  </si>
  <si>
    <t>https://www.openrunner.com/r/8920577</t>
  </si>
  <si>
    <t>Plan Lachat</t>
  </si>
  <si>
    <t>D</t>
  </si>
  <si>
    <t>Draveil (© si départ décalé)</t>
  </si>
  <si>
    <t>St Gengeoux le National © (BPF 71)</t>
  </si>
  <si>
    <t>Briançon © [fin 12° étape]</t>
  </si>
  <si>
    <t>Vézelay (BPF 89) [fin 3° étape]</t>
  </si>
  <si>
    <t>St Boil [fin 5° étape]</t>
  </si>
  <si>
    <t>Camping Les Courtilles du Lido
Chemin du Passeur
77250 VENEUX LES SABLONS (Moret sur Loing)
Tél : +33 (0)1 60 70 46 05
camping@courtillesdulido.com</t>
  </si>
  <si>
    <t>Auberge de Jeunesse et Camping de l’Ermitage
Route de l’Etang
89450 VEZELAY
03.86.33.24.18
06.38.77.15.33
aubergecampingvezelay@gmail.com</t>
  </si>
  <si>
    <t>Camping Le Perron 3 etoiles
Aquadis Loisirs
Le Perron
21210 Saulieu
03 80 64 16 19
camping.saulieu[@]wanadoo.fr
http://www.aquadis-loisirs.com/camping-de-saulieu/</t>
  </si>
  <si>
    <t xml:space="preserve">Camping Moulin de Collonge 
Tél : 03 85 44 00 32
Collonge, 71390 SAINT BOIL
Campings Restaurants
</t>
  </si>
  <si>
    <t>Camping CHAMP D'ETE    
01190 Pont-de-Vaux, Ain
Tel : 03 85 23 96 10</t>
  </si>
  <si>
    <t>Camping l'Escapade
Tél : 04 37 86 47 13
rte Pont, 01160 PRIAY</t>
  </si>
  <si>
    <t>Camping du lac de Carouge
Base de Loisirs, Allée du Lac 73250 Saint Pierre d'Albigny
+33 (0) 6 25 91 38 31</t>
  </si>
  <si>
    <t>Camping des grands cols
422 av. du Mont-Cenis 
73300 Saint-Jean-de-Maurienne
Téléphone : 0952174655</t>
  </si>
  <si>
    <t>Camping Caravaneige de Sainte-Thècle
Route des Villards 73450 Valloire
Tel : 04 79 83 30 11 Camping 04 79 59 03 90</t>
  </si>
  <si>
    <t xml:space="preserve">Camping Des Cinq Vallées
Tél : 04 92 21 06 27
ham St Blaise, 05100 BRIANÇON </t>
  </si>
  <si>
    <t>A</t>
  </si>
  <si>
    <t>Vallery (BPF 89)</t>
  </si>
  <si>
    <t>04 Vézelay - Mich 65 - 53km, 812m</t>
  </si>
  <si>
    <t>05 Saulieu - Mich 65 et 69 - 102km, 1290m</t>
  </si>
  <si>
    <t>https://www.openrunner.com/r/8917055</t>
  </si>
  <si>
    <t>06 St Boil - Mich 69 - 54km, 635m</t>
  </si>
  <si>
    <t>12 Valloire - Mich 77 - 59km, 1291m</t>
  </si>
  <si>
    <t>Col du Télégraphe 1566 m)</t>
  </si>
  <si>
    <t>Col du Galibier 2642 m)</t>
  </si>
  <si>
    <t>Col du Lautaret (2057 m) (BPF 05)</t>
  </si>
  <si>
    <t xml:space="preserve">Toucy © </t>
  </si>
  <si>
    <t>CAMPING MUNICIPAL
89500 Joigny 
Tel 0386 62 0755</t>
  </si>
  <si>
    <t>03 Toucy - Mich 65 - 63km, 708m</t>
  </si>
  <si>
    <t>Toucy © [fin 2° étape]</t>
  </si>
  <si>
    <t>Camping le Mont Grêle  
Lac d'Aiguebelette 
Le Boffard, 73610 Lépin-le-Lac, Savoie  
Tel : +33 (0) 4 79 36 06 64</t>
  </si>
  <si>
    <t>https://www.openrunner.com/r/9648744</t>
  </si>
  <si>
    <t>https://www.openrunner.com/r/8915487</t>
  </si>
  <si>
    <t>https://www.openrunner.com/r/8915788</t>
  </si>
  <si>
    <t>01 Le Pied de c. © - Mich 61 - 80km, 545m</t>
  </si>
  <si>
    <t>02b Moret sur Loing - Mich 61 - 111km, 960m</t>
  </si>
  <si>
    <t>07 Pont de V. - Mich 69 et 74 - 73km, 441m</t>
  </si>
  <si>
    <t>10 St Pierre d'A. - Mich 74 et 77 - 54km, 813m</t>
  </si>
  <si>
    <t>11 St Jean de M. - Mich 77 - 30km, 1049m</t>
  </si>
  <si>
    <t>(Option: Benonces - BPF 01) Lepin (Aiguebelette) le lac [fin 8° étape]
Ici, journée de repos =&gt; Étape = 24h +15h46</t>
  </si>
  <si>
    <t>08d Priay - Mich 74 - 87km, 809m</t>
  </si>
  <si>
    <t>https://www.openrunner.com/r/10161219</t>
  </si>
  <si>
    <t>09b Aiguebelette - Mich 74 - 62km, 985m</t>
  </si>
</sst>
</file>

<file path=xl/styles.xml><?xml version="1.0" encoding="utf-8"?>
<styleSheet xmlns="http://schemas.openxmlformats.org/spreadsheetml/2006/main">
  <numFmts count="1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%"/>
    <numFmt numFmtId="165" formatCode="#,##0.0&quot; Km &quot;;[Red]\-#,##0.0&quot; Km &quot;"/>
    <numFmt numFmtId="166" formatCode="#,##0&quot; Km/h &quot;"/>
    <numFmt numFmtId="167" formatCode="hh:mm&quot; h &quot;"/>
    <numFmt numFmtId="168" formatCode="&quot;j&quot;d&quot;, &quot;\ hh:mm&quot; h &quot;"/>
    <numFmt numFmtId="169" formatCode="[h]:mm&quot; h &quot;"/>
    <numFmt numFmtId="170" formatCode="dd/mm\ hh:mm&quot; h &quot;"/>
  </numFmts>
  <fonts count="49">
    <font>
      <sz val="10"/>
      <name val="Helvetica"/>
      <family val="0"/>
    </font>
    <font>
      <sz val="12"/>
      <color indexed="8"/>
      <name val="Calibri"/>
      <family val="2"/>
    </font>
    <font>
      <sz val="10"/>
      <name val="Geneva"/>
      <family val="2"/>
    </font>
    <font>
      <b/>
      <sz val="10"/>
      <name val="Helvetica"/>
      <family val="2"/>
    </font>
    <font>
      <sz val="10"/>
      <color indexed="12"/>
      <name val="Helvetica"/>
      <family val="2"/>
    </font>
    <font>
      <sz val="9"/>
      <color indexed="17"/>
      <name val="Helvetica"/>
      <family val="2"/>
    </font>
    <font>
      <sz val="9"/>
      <name val="Times"/>
      <family val="1"/>
    </font>
    <font>
      <sz val="9"/>
      <color indexed="12"/>
      <name val="Helvetica"/>
      <family val="2"/>
    </font>
    <font>
      <b/>
      <sz val="10"/>
      <color indexed="16"/>
      <name val="Helvetica"/>
      <family val="2"/>
    </font>
    <font>
      <sz val="14"/>
      <name val="Helvetica Neue"/>
      <family val="2"/>
    </font>
    <font>
      <sz val="8"/>
      <name val="Helvetica"/>
      <family val="2"/>
    </font>
    <font>
      <u val="single"/>
      <sz val="10"/>
      <color indexed="12"/>
      <name val="Helvetica"/>
      <family val="2"/>
    </font>
    <font>
      <u val="single"/>
      <sz val="10"/>
      <color indexed="20"/>
      <name val="Helvetic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Helvetica"/>
      <family val="2"/>
    </font>
    <font>
      <u val="single"/>
      <sz val="10"/>
      <color theme="11"/>
      <name val="Helvetica"/>
      <family val="0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8" fontId="4" fillId="0" borderId="0" applyNumberFormat="0" applyFill="0" applyBorder="0" applyAlignment="0">
      <protection locked="0"/>
    </xf>
    <xf numFmtId="0" fontId="34" fillId="27" borderId="1" applyNumberFormat="0" applyAlignment="0" applyProtection="0"/>
    <xf numFmtId="0" fontId="8" fillId="0" borderId="3" applyNumberFormat="0" applyFill="0" applyBorder="0" applyAlignment="0">
      <protection/>
    </xf>
    <xf numFmtId="0" fontId="35" fillId="28" borderId="0" applyNumberFormat="0" applyBorder="0" applyAlignment="0" applyProtection="0"/>
    <xf numFmtId="38" fontId="3" fillId="0" borderId="0" applyNumberFormat="0" applyFill="0" applyBorder="0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0" fillId="0" borderId="5" applyNumberFormat="0" applyFont="0" applyFill="0" applyAlignment="0" applyProtection="0"/>
    <xf numFmtId="38" fontId="0" fillId="0" borderId="6" applyNumberFormat="0" applyFont="0" applyFill="0" applyAlignment="0" applyProtection="0"/>
    <xf numFmtId="38" fontId="0" fillId="0" borderId="7" applyNumberFormat="0" applyFont="0" applyFill="0" applyAlignment="0" applyProtection="0"/>
    <xf numFmtId="0" fontId="39" fillId="31" borderId="0" applyNumberFormat="0" applyBorder="0" applyAlignment="0" applyProtection="0"/>
    <xf numFmtId="0" fontId="40" fillId="26" borderId="8" applyNumberFormat="0" applyAlignment="0" applyProtection="0"/>
    <xf numFmtId="167" fontId="0" fillId="0" borderId="0" applyFont="0" applyFill="0" applyBorder="0" applyAlignment="0" applyProtection="0"/>
    <xf numFmtId="169" fontId="0" fillId="0" borderId="3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38" fontId="5" fillId="0" borderId="0" applyNumberFormat="0" applyFill="0" applyBorder="0" applyAlignment="0" applyProtection="0"/>
    <xf numFmtId="0" fontId="47" fillId="32" borderId="13" applyNumberFormat="0" applyAlignment="0" applyProtection="0"/>
    <xf numFmtId="166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48" applyNumberFormat="1">
      <alignment horizontal="center" vertical="center"/>
    </xf>
    <xf numFmtId="0" fontId="3" fillId="0" borderId="0" xfId="48" applyNumberFormat="1" applyAlignment="1">
      <alignment horizontal="centerContinuous"/>
    </xf>
    <xf numFmtId="166" fontId="4" fillId="0" borderId="0" xfId="78" applyBorder="1" applyAlignment="1">
      <alignment/>
    </xf>
    <xf numFmtId="167" fontId="4" fillId="0" borderId="0" xfId="66" applyFont="1" applyBorder="1" applyAlignment="1" applyProtection="1">
      <alignment/>
      <protection locked="0"/>
    </xf>
    <xf numFmtId="166" fontId="4" fillId="0" borderId="0" xfId="44" applyNumberFormat="1" applyBorder="1" applyAlignment="1">
      <alignment/>
      <protection locked="0"/>
    </xf>
    <xf numFmtId="0" fontId="3" fillId="0" borderId="0" xfId="48" applyNumberFormat="1" applyBorder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4" xfId="48" applyNumberFormat="1" applyBorder="1">
      <alignment horizontal="center" vertical="center"/>
    </xf>
    <xf numFmtId="0" fontId="3" fillId="0" borderId="15" xfId="48" applyNumberFormat="1" applyBorder="1">
      <alignment horizontal="center" vertical="center"/>
    </xf>
    <xf numFmtId="0" fontId="3" fillId="0" borderId="16" xfId="48" applyNumberFormat="1" applyBorder="1" applyAlignment="1">
      <alignment horizontal="centerContinuous" vertical="center"/>
    </xf>
    <xf numFmtId="0" fontId="3" fillId="0" borderId="15" xfId="48" applyNumberFormat="1" applyBorder="1" applyAlignment="1">
      <alignment horizontal="centerContinuous" vertical="center"/>
    </xf>
    <xf numFmtId="0" fontId="3" fillId="0" borderId="17" xfId="48" applyNumberFormat="1" applyBorder="1" applyAlignment="1">
      <alignment horizontal="centerContinuous" vertical="center"/>
    </xf>
    <xf numFmtId="0" fontId="3" fillId="0" borderId="3" xfId="48" applyNumberFormat="1" applyBorder="1">
      <alignment horizontal="center" vertical="center"/>
    </xf>
    <xf numFmtId="0" fontId="3" fillId="0" borderId="18" xfId="48" applyNumberFormat="1" applyBorder="1">
      <alignment horizontal="center" vertical="center"/>
    </xf>
    <xf numFmtId="0" fontId="4" fillId="0" borderId="0" xfId="44" applyNumberFormat="1" applyBorder="1" applyAlignment="1">
      <alignment vertical="center"/>
      <protection locked="0"/>
    </xf>
    <xf numFmtId="0" fontId="0" fillId="0" borderId="0" xfId="0" applyBorder="1" applyAlignment="1">
      <alignment vertical="center"/>
    </xf>
    <xf numFmtId="165" fontId="4" fillId="0" borderId="14" xfId="43" applyFont="1" applyBorder="1" applyAlignment="1" applyProtection="1">
      <alignment vertical="center"/>
      <protection locked="0"/>
    </xf>
    <xf numFmtId="0" fontId="4" fillId="0" borderId="19" xfId="44" applyNumberFormat="1" applyBorder="1" applyAlignment="1">
      <alignment vertical="center"/>
      <protection locked="0"/>
    </xf>
    <xf numFmtId="0" fontId="4" fillId="0" borderId="5" xfId="44" applyNumberFormat="1" applyBorder="1" applyAlignment="1">
      <alignment vertical="center"/>
      <protection locked="0"/>
    </xf>
    <xf numFmtId="0" fontId="0" fillId="0" borderId="5" xfId="0" applyBorder="1" applyAlignment="1">
      <alignment vertical="center"/>
    </xf>
    <xf numFmtId="167" fontId="4" fillId="0" borderId="5" xfId="66" applyFont="1" applyBorder="1" applyAlignment="1" applyProtection="1">
      <alignment vertical="center"/>
      <protection locked="0"/>
    </xf>
    <xf numFmtId="0" fontId="4" fillId="0" borderId="14" xfId="44" applyNumberFormat="1" applyBorder="1" applyAlignment="1">
      <alignment vertical="center"/>
      <protection locked="0"/>
    </xf>
    <xf numFmtId="170" fontId="0" fillId="0" borderId="14" xfId="42" applyFont="1" applyBorder="1" applyAlignment="1">
      <alignment vertical="center"/>
    </xf>
    <xf numFmtId="0" fontId="3" fillId="0" borderId="18" xfId="48" applyNumberFormat="1" applyBorder="1" applyAlignment="1">
      <alignment horizontal="centerContinuous" vertical="center"/>
    </xf>
    <xf numFmtId="0" fontId="4" fillId="0" borderId="3" xfId="44" applyNumberFormat="1" applyBorder="1" applyAlignment="1">
      <alignment vertical="center"/>
      <protection locked="0"/>
    </xf>
    <xf numFmtId="0" fontId="6" fillId="0" borderId="0" xfId="0" applyFont="1" applyBorder="1" applyAlignment="1">
      <alignment/>
    </xf>
    <xf numFmtId="170" fontId="0" fillId="0" borderId="3" xfId="42" applyFont="1" applyBorder="1" applyAlignment="1">
      <alignment vertical="center"/>
    </xf>
    <xf numFmtId="165" fontId="0" fillId="0" borderId="3" xfId="43" applyFont="1" applyBorder="1" applyAlignment="1">
      <alignment vertical="center"/>
    </xf>
    <xf numFmtId="165" fontId="0" fillId="0" borderId="14" xfId="43" applyFont="1" applyBorder="1" applyAlignment="1">
      <alignment vertical="center"/>
    </xf>
    <xf numFmtId="166" fontId="7" fillId="0" borderId="0" xfId="78" applyFont="1" applyBorder="1" applyAlignment="1">
      <alignment/>
    </xf>
    <xf numFmtId="167" fontId="7" fillId="0" borderId="0" xfId="66" applyFont="1" applyBorder="1" applyAlignment="1" applyProtection="1">
      <alignment/>
      <protection locked="0"/>
    </xf>
    <xf numFmtId="0" fontId="3" fillId="0" borderId="0" xfId="48" applyNumberFormat="1" applyFont="1">
      <alignment horizontal="center" vertical="center"/>
    </xf>
    <xf numFmtId="166" fontId="4" fillId="0" borderId="0" xfId="78" applyAlignment="1">
      <alignment/>
    </xf>
    <xf numFmtId="166" fontId="0" fillId="0" borderId="0" xfId="78" applyFont="1" applyAlignment="1" applyProtection="1">
      <alignment/>
      <protection/>
    </xf>
    <xf numFmtId="0" fontId="3" fillId="0" borderId="15" xfId="48" applyNumberFormat="1" applyFont="1" applyBorder="1">
      <alignment horizontal="center" vertical="center"/>
    </xf>
    <xf numFmtId="0" fontId="4" fillId="0" borderId="16" xfId="44" applyNumberFormat="1" applyBorder="1" applyAlignment="1">
      <alignment/>
      <protection locked="0"/>
    </xf>
    <xf numFmtId="0" fontId="4" fillId="0" borderId="16" xfId="44" applyNumberFormat="1" applyFont="1" applyBorder="1" applyAlignment="1">
      <alignment/>
      <protection locked="0"/>
    </xf>
    <xf numFmtId="169" fontId="0" fillId="0" borderId="3" xfId="67" applyFont="1" applyBorder="1" applyAlignment="1">
      <alignment vertical="center"/>
    </xf>
    <xf numFmtId="169" fontId="0" fillId="0" borderId="14" xfId="67" applyFont="1" applyBorder="1" applyAlignment="1">
      <alignment vertical="center"/>
    </xf>
    <xf numFmtId="0" fontId="3" fillId="0" borderId="18" xfId="48" applyNumberFormat="1" applyFont="1" applyBorder="1" applyAlignment="1">
      <alignment horizontal="centerContinuous" vertical="center"/>
    </xf>
    <xf numFmtId="166" fontId="0" fillId="0" borderId="17" xfId="78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4" fillId="7" borderId="19" xfId="44" applyNumberFormat="1" applyFill="1" applyBorder="1" applyAlignment="1">
      <alignment vertical="center"/>
      <protection locked="0"/>
    </xf>
    <xf numFmtId="0" fontId="4" fillId="7" borderId="5" xfId="44" applyNumberFormat="1" applyFill="1" applyBorder="1" applyAlignment="1">
      <alignment vertical="center"/>
      <protection locked="0"/>
    </xf>
    <xf numFmtId="0" fontId="0" fillId="7" borderId="5" xfId="0" applyFill="1" applyBorder="1" applyAlignment="1">
      <alignment vertical="center"/>
    </xf>
    <xf numFmtId="0" fontId="36" fillId="7" borderId="3" xfId="49" applyNumberFormat="1" applyFill="1" applyBorder="1" applyAlignment="1" applyProtection="1">
      <alignment vertical="center"/>
      <protection locked="0"/>
    </xf>
    <xf numFmtId="0" fontId="4" fillId="7" borderId="16" xfId="44" applyNumberFormat="1" applyFont="1" applyFill="1" applyBorder="1" applyAlignment="1">
      <alignment/>
      <protection locked="0"/>
    </xf>
    <xf numFmtId="166" fontId="0" fillId="7" borderId="17" xfId="78" applyFont="1" applyFill="1" applyBorder="1" applyAlignment="1" applyProtection="1">
      <alignment/>
      <protection/>
    </xf>
    <xf numFmtId="0" fontId="4" fillId="7" borderId="14" xfId="44" applyNumberFormat="1" applyFill="1" applyBorder="1" applyAlignment="1">
      <alignment vertical="center"/>
      <protection locked="0"/>
    </xf>
    <xf numFmtId="0" fontId="4" fillId="7" borderId="0" xfId="44" applyNumberFormat="1" applyFill="1" applyBorder="1" applyAlignment="1">
      <alignment vertical="center"/>
      <protection locked="0"/>
    </xf>
    <xf numFmtId="169" fontId="0" fillId="7" borderId="3" xfId="67" applyFont="1" applyFill="1" applyBorder="1" applyAlignment="1">
      <alignment vertical="center"/>
    </xf>
    <xf numFmtId="169" fontId="0" fillId="7" borderId="14" xfId="67" applyFont="1" applyFill="1" applyBorder="1" applyAlignment="1">
      <alignment vertical="center"/>
    </xf>
    <xf numFmtId="170" fontId="0" fillId="7" borderId="3" xfId="42" applyFont="1" applyFill="1" applyBorder="1" applyAlignment="1">
      <alignment vertical="center"/>
    </xf>
    <xf numFmtId="167" fontId="4" fillId="7" borderId="5" xfId="66" applyFont="1" applyFill="1" applyBorder="1" applyAlignment="1" applyProtection="1">
      <alignment vertical="center"/>
      <protection locked="0"/>
    </xf>
    <xf numFmtId="0" fontId="4" fillId="7" borderId="16" xfId="44" applyNumberFormat="1" applyFill="1" applyBorder="1" applyAlignment="1">
      <alignment/>
      <protection locked="0"/>
    </xf>
    <xf numFmtId="166" fontId="0" fillId="7" borderId="17" xfId="78" applyFont="1" applyFill="1" applyBorder="1" applyAlignment="1" applyProtection="1">
      <alignment vertical="center"/>
      <protection/>
    </xf>
    <xf numFmtId="165" fontId="0" fillId="0" borderId="3" xfId="43" applyFont="1" applyFill="1" applyBorder="1" applyAlignment="1">
      <alignment vertical="center"/>
    </xf>
    <xf numFmtId="165" fontId="0" fillId="0" borderId="14" xfId="43" applyFont="1" applyFill="1" applyBorder="1" applyAlignment="1">
      <alignment vertical="center"/>
    </xf>
    <xf numFmtId="0" fontId="4" fillId="33" borderId="19" xfId="44" applyNumberFormat="1" applyFill="1" applyBorder="1" applyAlignment="1">
      <alignment vertical="center"/>
      <protection locked="0"/>
    </xf>
    <xf numFmtId="0" fontId="4" fillId="34" borderId="19" xfId="44" applyNumberFormat="1" applyFill="1" applyBorder="1" applyAlignment="1">
      <alignment vertical="center"/>
      <protection locked="0"/>
    </xf>
    <xf numFmtId="0" fontId="4" fillId="0" borderId="19" xfId="44" applyNumberFormat="1" applyFill="1" applyBorder="1" applyAlignment="1">
      <alignment vertical="center"/>
      <protection locked="0"/>
    </xf>
    <xf numFmtId="0" fontId="4" fillId="0" borderId="3" xfId="44" applyNumberFormat="1" applyBorder="1" applyAlignment="1">
      <alignment vertical="center" wrapText="1"/>
      <protection locked="0"/>
    </xf>
    <xf numFmtId="0" fontId="4" fillId="7" borderId="3" xfId="44" applyNumberFormat="1" applyFill="1" applyBorder="1" applyAlignment="1">
      <alignment vertical="center"/>
      <protection locked="0"/>
    </xf>
    <xf numFmtId="170" fontId="0" fillId="19" borderId="3" xfId="42" applyFont="1" applyFill="1" applyBorder="1" applyAlignment="1">
      <alignment vertical="center"/>
    </xf>
    <xf numFmtId="0" fontId="36" fillId="7" borderId="0" xfId="49" applyFill="1" applyAlignment="1">
      <alignment vertical="center"/>
    </xf>
    <xf numFmtId="0" fontId="0" fillId="33" borderId="5" xfId="0" applyFill="1" applyBorder="1" applyAlignment="1">
      <alignment vertical="center"/>
    </xf>
    <xf numFmtId="167" fontId="4" fillId="33" borderId="5" xfId="66" applyFont="1" applyFill="1" applyBorder="1" applyAlignment="1" applyProtection="1">
      <alignment vertical="center"/>
      <protection locked="0"/>
    </xf>
    <xf numFmtId="0" fontId="0" fillId="33" borderId="5" xfId="0" applyFill="1" applyBorder="1" applyAlignment="1">
      <alignment horizontal="right" vertical="center"/>
    </xf>
    <xf numFmtId="0" fontId="0" fillId="34" borderId="5" xfId="0" applyFill="1" applyBorder="1" applyAlignment="1">
      <alignment vertical="center"/>
    </xf>
    <xf numFmtId="167" fontId="4" fillId="34" borderId="5" xfId="66" applyFont="1" applyFill="1" applyBorder="1" applyAlignment="1" applyProtection="1">
      <alignment vertical="center"/>
      <protection locked="0"/>
    </xf>
    <xf numFmtId="0" fontId="4" fillId="33" borderId="5" xfId="44" applyNumberFormat="1" applyFill="1" applyBorder="1" applyAlignment="1">
      <alignment vertical="center"/>
      <protection locked="0"/>
    </xf>
    <xf numFmtId="0" fontId="0" fillId="33" borderId="5" xfId="0" applyNumberFormat="1" applyFill="1" applyBorder="1" applyAlignment="1">
      <alignment vertical="center"/>
    </xf>
    <xf numFmtId="0" fontId="4" fillId="0" borderId="5" xfId="44" applyNumberFormat="1" applyFill="1" applyBorder="1" applyAlignment="1">
      <alignment vertical="center"/>
      <protection locked="0"/>
    </xf>
    <xf numFmtId="0" fontId="0" fillId="0" borderId="5" xfId="0" applyFill="1" applyBorder="1" applyAlignment="1">
      <alignment vertical="center"/>
    </xf>
    <xf numFmtId="167" fontId="4" fillId="0" borderId="5" xfId="66" applyFont="1" applyFill="1" applyBorder="1" applyAlignment="1" applyProtection="1">
      <alignment vertical="center"/>
      <protection locked="0"/>
    </xf>
    <xf numFmtId="0" fontId="48" fillId="0" borderId="3" xfId="49" applyNumberFormat="1" applyFont="1" applyBorder="1" applyAlignment="1" applyProtection="1">
      <alignment vertical="center" wrapText="1"/>
      <protection locked="0"/>
    </xf>
    <xf numFmtId="0" fontId="4" fillId="0" borderId="19" xfId="44" applyNumberFormat="1" applyBorder="1" applyAlignment="1">
      <alignment vertical="center" wrapText="1"/>
      <protection locked="0"/>
    </xf>
    <xf numFmtId="49" fontId="9" fillId="0" borderId="0" xfId="0" applyNumberFormat="1" applyFont="1" applyAlignment="1">
      <alignment vertical="center" wrapText="1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, heure" xfId="42"/>
    <cellStyle name="Distance" xfId="43"/>
    <cellStyle name="Données" xfId="44"/>
    <cellStyle name="Entrée" xfId="45"/>
    <cellStyle name="Gras rouge" xfId="46"/>
    <cellStyle name="Insatisfaisant" xfId="47"/>
    <cellStyle name="Intitulés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te" xfId="56"/>
    <cellStyle name="Percent" xfId="57"/>
    <cellStyle name="Pourcentage [0]" xfId="58"/>
    <cellStyle name="Pourcentage [1]" xfId="59"/>
    <cellStyle name="Pourcentage [2]" xfId="60"/>
    <cellStyle name="S_total_1" xfId="61"/>
    <cellStyle name="S_total_2" xfId="62"/>
    <cellStyle name="S_total_3" xfId="63"/>
    <cellStyle name="Satisfaisant" xfId="64"/>
    <cellStyle name="Sortie" xfId="65"/>
    <cellStyle name="Temps" xfId="66"/>
    <cellStyle name="Temps (H)" xfId="67"/>
    <cellStyle name="Temps (j)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ariables" xfId="76"/>
    <cellStyle name="Vérification" xfId="77"/>
    <cellStyle name="Vitesse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runner.com/r/8915371" TargetMode="External" /><Relationship Id="rId2" Type="http://schemas.openxmlformats.org/officeDocument/2006/relationships/hyperlink" Target="https://www.openrunner.com/r/8915487" TargetMode="External" /><Relationship Id="rId3" Type="http://schemas.openxmlformats.org/officeDocument/2006/relationships/hyperlink" Target="https://www.openrunner.com/r/8915788" TargetMode="External" /><Relationship Id="rId4" Type="http://schemas.openxmlformats.org/officeDocument/2006/relationships/hyperlink" Target="https://www.openrunner.com/r/8916949" TargetMode="External" /><Relationship Id="rId5" Type="http://schemas.openxmlformats.org/officeDocument/2006/relationships/hyperlink" Target="https://www.openrunner.com/r/8918644" TargetMode="External" /><Relationship Id="rId6" Type="http://schemas.openxmlformats.org/officeDocument/2006/relationships/hyperlink" Target="https://www.openrunner.com/r/8918705" TargetMode="External" /><Relationship Id="rId7" Type="http://schemas.openxmlformats.org/officeDocument/2006/relationships/hyperlink" Target="https://www.openrunner.com/r/10161219" TargetMode="External" /><Relationship Id="rId8" Type="http://schemas.openxmlformats.org/officeDocument/2006/relationships/hyperlink" Target="https://www.openrunner.com/r/9648744" TargetMode="External" /><Relationship Id="rId9" Type="http://schemas.openxmlformats.org/officeDocument/2006/relationships/hyperlink" Target="https://www.openrunner.com/r/8919019" TargetMode="External" /><Relationship Id="rId10" Type="http://schemas.openxmlformats.org/officeDocument/2006/relationships/hyperlink" Target="https://www.openrunner.com/r/8920524" TargetMode="External" /><Relationship Id="rId11" Type="http://schemas.openxmlformats.org/officeDocument/2006/relationships/hyperlink" Target="https://www.openrunner.com/r/8920577" TargetMode="External" /><Relationship Id="rId12" Type="http://schemas.openxmlformats.org/officeDocument/2006/relationships/hyperlink" Target="https://www.openrunner.com/r/891705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41">
      <selection activeCell="C35" sqref="C35"/>
    </sheetView>
  </sheetViews>
  <sheetFormatPr defaultColWidth="8.140625" defaultRowHeight="12.75"/>
  <cols>
    <col min="1" max="3" width="11.8515625" style="0" customWidth="1"/>
    <col min="4" max="4" width="0.9921875" style="0" customWidth="1"/>
    <col min="5" max="5" width="36.8515625" style="0" customWidth="1"/>
    <col min="6" max="6" width="2.8515625" style="0" hidden="1" customWidth="1"/>
    <col min="7" max="7" width="6.00390625" style="0" customWidth="1"/>
    <col min="8" max="8" width="8.8515625" style="0" customWidth="1"/>
    <col min="9" max="9" width="41.00390625" style="0" customWidth="1"/>
    <col min="10" max="10" width="4.7109375" style="0" customWidth="1"/>
    <col min="11" max="11" width="8.8515625" style="0" hidden="1" customWidth="1"/>
    <col min="12" max="12" width="4.7109375" style="0" hidden="1" customWidth="1"/>
    <col min="13" max="13" width="0.9921875" style="0" hidden="1" customWidth="1"/>
    <col min="14" max="14" width="11.28125" style="0" hidden="1" customWidth="1"/>
    <col min="15" max="15" width="8.140625" style="0" hidden="1" customWidth="1"/>
    <col min="16" max="16" width="0.9921875" style="0" customWidth="1"/>
    <col min="17" max="17" width="14.140625" style="0" customWidth="1"/>
    <col min="18" max="18" width="14.140625" style="0" hidden="1" customWidth="1"/>
  </cols>
  <sheetData>
    <row r="1" spans="5:16" ht="13.5" customHeight="1">
      <c r="E1" s="1" t="s">
        <v>0</v>
      </c>
      <c r="G1" s="3"/>
      <c r="H1" s="31">
        <v>15</v>
      </c>
      <c r="I1" s="27" t="s">
        <v>1</v>
      </c>
      <c r="J1" s="27"/>
      <c r="K1" s="27"/>
      <c r="M1" s="7"/>
      <c r="P1" s="7"/>
    </row>
    <row r="2" spans="5:16" ht="13.5" customHeight="1">
      <c r="E2" s="1" t="s">
        <v>2</v>
      </c>
      <c r="G2" s="4"/>
      <c r="H2" s="32">
        <v>42182.416666666664</v>
      </c>
      <c r="I2" s="27" t="s">
        <v>26</v>
      </c>
      <c r="J2" s="27"/>
      <c r="K2" s="27"/>
      <c r="M2" s="7"/>
      <c r="P2" s="7"/>
    </row>
    <row r="3" spans="1:18" ht="13.5" customHeight="1">
      <c r="A3" s="2"/>
      <c r="B3" s="2"/>
      <c r="C3" s="2"/>
      <c r="E3" s="1" t="s">
        <v>3</v>
      </c>
      <c r="G3" s="5"/>
      <c r="H3" s="31">
        <v>13.333</v>
      </c>
      <c r="I3" s="27" t="s">
        <v>4</v>
      </c>
      <c r="J3" s="27"/>
      <c r="K3" s="27"/>
      <c r="M3" s="7"/>
      <c r="N3" s="2"/>
      <c r="O3" s="2"/>
      <c r="P3" s="7"/>
      <c r="Q3" s="2"/>
      <c r="R3" s="2"/>
    </row>
    <row r="4" spans="1:18" ht="13.5" customHeight="1">
      <c r="A4" s="2"/>
      <c r="B4" s="2"/>
      <c r="C4" s="2"/>
      <c r="E4" s="33" t="s">
        <v>18</v>
      </c>
      <c r="G4" s="5"/>
      <c r="H4" s="34">
        <v>6</v>
      </c>
      <c r="I4" s="27" t="s">
        <v>21</v>
      </c>
      <c r="J4" s="27"/>
      <c r="K4" s="27"/>
      <c r="M4" s="7"/>
      <c r="N4" s="2"/>
      <c r="O4" s="2"/>
      <c r="P4" s="7"/>
      <c r="Q4" s="2"/>
      <c r="R4" s="2"/>
    </row>
    <row r="5" spans="1:18" ht="13.5" customHeight="1">
      <c r="A5" s="2"/>
      <c r="B5" s="2"/>
      <c r="C5" s="2"/>
      <c r="E5" s="33" t="s">
        <v>19</v>
      </c>
      <c r="G5" s="5"/>
      <c r="H5" s="34">
        <v>32</v>
      </c>
      <c r="I5" s="27" t="s">
        <v>22</v>
      </c>
      <c r="J5" s="27"/>
      <c r="K5" s="27"/>
      <c r="M5" s="7"/>
      <c r="N5" s="2"/>
      <c r="O5" s="2"/>
      <c r="P5" s="7"/>
      <c r="Q5" s="2"/>
      <c r="R5" s="2"/>
    </row>
    <row r="6" spans="1:18" ht="13.5" customHeight="1">
      <c r="A6" s="2"/>
      <c r="B6" s="2"/>
      <c r="C6" s="2"/>
      <c r="E6" s="33" t="s">
        <v>20</v>
      </c>
      <c r="G6" s="5"/>
      <c r="H6" s="35">
        <f>2/((1/H4)+(1/H5))</f>
        <v>10.105263157894738</v>
      </c>
      <c r="I6" s="27" t="s">
        <v>27</v>
      </c>
      <c r="J6" s="27"/>
      <c r="K6" s="27"/>
      <c r="M6" s="7"/>
      <c r="N6" s="2"/>
      <c r="O6" s="2"/>
      <c r="P6" s="7"/>
      <c r="Q6" s="2"/>
      <c r="R6" s="2"/>
    </row>
    <row r="7" spans="1:18" ht="13.5" customHeight="1">
      <c r="A7" s="2"/>
      <c r="B7" s="2"/>
      <c r="C7" s="2"/>
      <c r="E7" s="33" t="s">
        <v>23</v>
      </c>
      <c r="G7" s="5"/>
      <c r="H7" s="34">
        <v>13</v>
      </c>
      <c r="I7" s="27" t="s">
        <v>29</v>
      </c>
      <c r="J7" s="27"/>
      <c r="K7" s="27"/>
      <c r="M7" s="7"/>
      <c r="N7" s="2"/>
      <c r="O7" s="2"/>
      <c r="P7" s="7"/>
      <c r="Q7" s="2"/>
      <c r="R7" s="2"/>
    </row>
    <row r="8" spans="1:18" ht="13.5" customHeight="1">
      <c r="A8" s="2"/>
      <c r="B8" s="2"/>
      <c r="C8" s="2"/>
      <c r="E8" s="33" t="s">
        <v>31</v>
      </c>
      <c r="G8" s="5"/>
      <c r="H8" s="34">
        <v>5</v>
      </c>
      <c r="I8" s="27" t="s">
        <v>30</v>
      </c>
      <c r="J8" s="27"/>
      <c r="K8" s="27"/>
      <c r="M8" s="7"/>
      <c r="N8" s="2"/>
      <c r="O8" s="2"/>
      <c r="P8" s="7"/>
      <c r="Q8" s="2"/>
      <c r="R8" s="2"/>
    </row>
    <row r="9" spans="1:18" ht="13.5" customHeight="1">
      <c r="A9" s="11" t="s">
        <v>5</v>
      </c>
      <c r="B9" s="13"/>
      <c r="C9" s="12"/>
      <c r="E9" s="1"/>
      <c r="G9" s="5"/>
      <c r="H9" s="3"/>
      <c r="I9" s="7"/>
      <c r="J9" s="7"/>
      <c r="K9" s="7"/>
      <c r="M9" s="7"/>
      <c r="N9" s="25" t="s">
        <v>6</v>
      </c>
      <c r="O9" s="12"/>
      <c r="P9" s="17"/>
      <c r="Q9" s="41" t="s">
        <v>28</v>
      </c>
      <c r="R9" s="12"/>
    </row>
    <row r="10" spans="1:18" ht="13.5" customHeight="1">
      <c r="A10" s="14" t="s">
        <v>7</v>
      </c>
      <c r="B10" s="9" t="s">
        <v>8</v>
      </c>
      <c r="C10" s="9" t="s">
        <v>9</v>
      </c>
      <c r="E10" s="15" t="s">
        <v>10</v>
      </c>
      <c r="F10" s="10" t="s">
        <v>11</v>
      </c>
      <c r="G10" s="10" t="s">
        <v>8</v>
      </c>
      <c r="H10" s="10" t="s">
        <v>12</v>
      </c>
      <c r="I10" s="15" t="s">
        <v>13</v>
      </c>
      <c r="J10" s="36" t="s">
        <v>24</v>
      </c>
      <c r="K10" s="36" t="s">
        <v>25</v>
      </c>
      <c r="L10" s="10" t="s">
        <v>14</v>
      </c>
      <c r="M10" s="6"/>
      <c r="N10" s="14" t="s">
        <v>15</v>
      </c>
      <c r="O10" s="9" t="s">
        <v>8</v>
      </c>
      <c r="P10" s="6"/>
      <c r="Q10" s="14" t="s">
        <v>15</v>
      </c>
      <c r="R10" s="9" t="s">
        <v>16</v>
      </c>
    </row>
    <row r="11" spans="1:18" s="8" customFormat="1" ht="24" customHeight="1">
      <c r="A11" s="59">
        <f>C11</f>
        <v>0</v>
      </c>
      <c r="B11" s="60">
        <f>C11</f>
        <v>0</v>
      </c>
      <c r="C11" s="60">
        <v>0</v>
      </c>
      <c r="D11" s="44"/>
      <c r="E11" s="61" t="s">
        <v>100</v>
      </c>
      <c r="F11" s="46"/>
      <c r="G11" s="68">
        <f aca="true" t="shared" si="0" ref="G11:G51">IF(F11="x","Étape","")</f>
      </c>
      <c r="H11" s="70" t="s">
        <v>17</v>
      </c>
      <c r="I11" s="48" t="s">
        <v>40</v>
      </c>
      <c r="J11" s="49"/>
      <c r="K11" s="50">
        <f>IF(E11="","",IF(J11="M",$H$4,IF(J11="D",$H$5,IF(J11="A",$H$6,IF(J11="N",$H$7,IF(J11="R",$H$8,$H$1))))))</f>
        <v>15</v>
      </c>
      <c r="L11" s="51"/>
      <c r="M11" s="52"/>
      <c r="N11" s="53">
        <f>(C11/K11/24)</f>
        <v>0</v>
      </c>
      <c r="O11" s="54">
        <f>(C11/K11/24)</f>
        <v>0</v>
      </c>
      <c r="P11" s="52"/>
      <c r="Q11" s="55">
        <f aca="true" t="shared" si="1" ref="Q11:Q51">IF(E11="","",$H$2+N11)</f>
        <v>42182.416666666664</v>
      </c>
      <c r="R11" s="24">
        <f>IF(E11="","",$H$2+(A11/$H$3/24))</f>
        <v>42182.416666666664</v>
      </c>
    </row>
    <row r="12" spans="1:18" s="8" customFormat="1" ht="16.5" customHeight="1">
      <c r="A12" s="29">
        <f>IF(C12=0,"",A11+C12)</f>
        <v>28</v>
      </c>
      <c r="B12" s="30">
        <f aca="true" t="shared" si="2" ref="B12:B51">IF(C12=0,"",IF(G11="Étape",C12,B11+C12))</f>
        <v>28</v>
      </c>
      <c r="C12" s="18">
        <v>28</v>
      </c>
      <c r="D12" s="17"/>
      <c r="E12" s="61" t="s">
        <v>67</v>
      </c>
      <c r="F12" s="20"/>
      <c r="G12" s="68">
        <f t="shared" si="0"/>
      </c>
      <c r="H12" s="69">
        <v>0.125</v>
      </c>
      <c r="I12" s="26"/>
      <c r="J12" s="38"/>
      <c r="K12" s="42">
        <f>IF(E12="","",IF(J12="M",$H$4,IF(J12="D",$H$5,IF(J12="A",$H$6,IF(J12="N",$H$7,IF(J12="R",$H$8,$H$1))))))</f>
        <v>15</v>
      </c>
      <c r="L12" s="23"/>
      <c r="M12" s="16"/>
      <c r="N12" s="39">
        <f>IF(E12="","",N11+(C12/K11/24)+H12)</f>
        <v>0.20277777777777778</v>
      </c>
      <c r="O12" s="40">
        <f>IF(E12="","",IF(G11="Étape",(C12/K11/24)+H12,O11+(C12/K11/24)+H12))</f>
        <v>0.20277777777777778</v>
      </c>
      <c r="P12" s="16"/>
      <c r="Q12" s="28">
        <f t="shared" si="1"/>
        <v>42182.61944444444</v>
      </c>
      <c r="R12" s="24">
        <f>IF(E12="","",$H$2+(A12/$H$3/24))</f>
        <v>42182.50416885422</v>
      </c>
    </row>
    <row r="13" spans="1:18" s="8" customFormat="1" ht="69.75">
      <c r="A13" s="29">
        <f>IF(C13=0,"",IF(C12=0,A11+C13,A12+C13))</f>
        <v>80</v>
      </c>
      <c r="B13" s="30">
        <f t="shared" si="2"/>
        <v>80</v>
      </c>
      <c r="C13" s="18">
        <v>52</v>
      </c>
      <c r="D13" s="17"/>
      <c r="E13" s="61" t="s">
        <v>44</v>
      </c>
      <c r="F13" s="20"/>
      <c r="G13" s="71">
        <f t="shared" si="0"/>
      </c>
      <c r="H13" s="72"/>
      <c r="I13" s="78" t="s">
        <v>72</v>
      </c>
      <c r="J13" s="37"/>
      <c r="K13" s="42">
        <f aca="true" t="shared" si="3" ref="K13:K51">IF(E13="","",IF(J13="M",$H$4,IF(J13="D",$H$5,IF(J13="A",$H$6,IF(J13="N",$H$7,IF(J13="R",$H$8,$H$1))))))</f>
        <v>15</v>
      </c>
      <c r="L13" s="23"/>
      <c r="M13" s="16"/>
      <c r="N13" s="39">
        <f aca="true" t="shared" si="4" ref="N13:N51">IF(E13="","",N12+(C13/K12/24)+H13)</f>
        <v>0.3472222222222222</v>
      </c>
      <c r="O13" s="40">
        <f aca="true" t="shared" si="5" ref="O13:O51">IF(E13="","",IF(G12="Étape",(C13/K12/24)+H13,O12+(C13/K12/24)+H13))</f>
        <v>0.3472222222222222</v>
      </c>
      <c r="P13" s="16"/>
      <c r="Q13" s="28">
        <f t="shared" si="1"/>
        <v>42182.76388888888</v>
      </c>
      <c r="R13" s="24">
        <f>IF(E13="","",IF(A13="","",$H$2+(A13/$H$3/24)))</f>
        <v>42182.66667291682</v>
      </c>
    </row>
    <row r="14" spans="1:18" s="8" customFormat="1" ht="16.5" customHeight="1">
      <c r="A14" s="29">
        <f aca="true" t="shared" si="6" ref="A14:A51">IF(C14=0,"",IF(C13=0,A12+C14,A13+C14))</f>
      </c>
      <c r="B14" s="30">
        <f t="shared" si="2"/>
      </c>
      <c r="C14" s="18"/>
      <c r="D14" s="17"/>
      <c r="E14" s="45" t="s">
        <v>101</v>
      </c>
      <c r="F14" s="46" t="s">
        <v>39</v>
      </c>
      <c r="G14" s="47" t="str">
        <f t="shared" si="0"/>
        <v>Étape</v>
      </c>
      <c r="H14" s="56">
        <v>0.5902777777777778</v>
      </c>
      <c r="I14" s="48" t="s">
        <v>98</v>
      </c>
      <c r="J14" s="57"/>
      <c r="K14" s="58">
        <f t="shared" si="3"/>
        <v>15</v>
      </c>
      <c r="L14" s="51"/>
      <c r="M14" s="52"/>
      <c r="N14" s="53">
        <f t="shared" si="4"/>
        <v>0.9375</v>
      </c>
      <c r="O14" s="54">
        <f t="shared" si="5"/>
        <v>0.9375</v>
      </c>
      <c r="P14" s="52"/>
      <c r="Q14" s="55">
        <f t="shared" si="1"/>
        <v>42183.354166666664</v>
      </c>
      <c r="R14" s="24">
        <f aca="true" t="shared" si="7" ref="R14:R51">IF(E14="","",IF(A14="","",$H$2+(A14/$H$3/24)))</f>
      </c>
    </row>
    <row r="15" spans="1:18" s="8" customFormat="1" ht="16.5" customHeight="1">
      <c r="A15" s="29">
        <f t="shared" si="6"/>
        <v>108</v>
      </c>
      <c r="B15" s="30">
        <f t="shared" si="2"/>
        <v>28</v>
      </c>
      <c r="C15" s="18">
        <v>28</v>
      </c>
      <c r="D15" s="17"/>
      <c r="E15" s="62" t="s">
        <v>83</v>
      </c>
      <c r="F15" s="20"/>
      <c r="G15" s="71">
        <f t="shared" si="0"/>
      </c>
      <c r="H15" s="72">
        <v>0.125</v>
      </c>
      <c r="I15" s="26"/>
      <c r="J15" s="37"/>
      <c r="K15" s="42">
        <f t="shared" si="3"/>
        <v>15</v>
      </c>
      <c r="L15" s="23"/>
      <c r="M15" s="16"/>
      <c r="N15" s="39">
        <f t="shared" si="4"/>
        <v>1.1402777777777777</v>
      </c>
      <c r="O15" s="40">
        <f t="shared" si="5"/>
        <v>0.20277777777777778</v>
      </c>
      <c r="P15" s="16"/>
      <c r="Q15" s="28">
        <f t="shared" si="1"/>
        <v>42183.55694444444</v>
      </c>
      <c r="R15" s="24">
        <f t="shared" si="7"/>
        <v>42182.754175104375</v>
      </c>
    </row>
    <row r="16" spans="1:18" s="8" customFormat="1" ht="42">
      <c r="A16" s="29">
        <f t="shared" si="6"/>
        <v>191</v>
      </c>
      <c r="B16" s="30">
        <f t="shared" si="2"/>
        <v>111</v>
      </c>
      <c r="C16" s="18">
        <v>83</v>
      </c>
      <c r="D16" s="17"/>
      <c r="E16" s="63" t="s">
        <v>95</v>
      </c>
      <c r="F16" s="75"/>
      <c r="G16" s="76">
        <f t="shared" si="0"/>
      </c>
      <c r="H16" s="77"/>
      <c r="I16" s="64" t="s">
        <v>93</v>
      </c>
      <c r="J16" s="37"/>
      <c r="K16" s="42">
        <f t="shared" si="3"/>
        <v>15</v>
      </c>
      <c r="L16" s="23"/>
      <c r="M16" s="16"/>
      <c r="N16" s="39">
        <f t="shared" si="4"/>
        <v>1.3708333333333333</v>
      </c>
      <c r="O16" s="40">
        <f t="shared" si="5"/>
        <v>0.43333333333333335</v>
      </c>
      <c r="P16" s="16"/>
      <c r="Q16" s="28">
        <f t="shared" si="1"/>
        <v>42183.7875</v>
      </c>
      <c r="R16" s="24">
        <f t="shared" si="7"/>
        <v>42183.013556588914</v>
      </c>
    </row>
    <row r="17" spans="1:18" s="8" customFormat="1" ht="16.5" customHeight="1">
      <c r="A17" s="29">
        <f t="shared" si="6"/>
      </c>
      <c r="B17" s="30">
        <f t="shared" si="2"/>
      </c>
      <c r="C17" s="18"/>
      <c r="D17" s="17"/>
      <c r="E17" s="45" t="s">
        <v>94</v>
      </c>
      <c r="F17" s="46" t="s">
        <v>39</v>
      </c>
      <c r="G17" s="47" t="str">
        <f t="shared" si="0"/>
        <v>Étape</v>
      </c>
      <c r="H17" s="56">
        <v>0.6291666666666667</v>
      </c>
      <c r="I17" s="48" t="s">
        <v>99</v>
      </c>
      <c r="J17" s="57"/>
      <c r="K17" s="58">
        <f t="shared" si="3"/>
        <v>15</v>
      </c>
      <c r="L17" s="51"/>
      <c r="M17" s="52"/>
      <c r="N17" s="53">
        <f t="shared" si="4"/>
        <v>2</v>
      </c>
      <c r="O17" s="54">
        <f t="shared" si="5"/>
        <v>1.0625</v>
      </c>
      <c r="P17" s="52"/>
      <c r="Q17" s="66">
        <f t="shared" si="1"/>
        <v>42184.416666666664</v>
      </c>
      <c r="R17" s="24">
        <f t="shared" si="7"/>
      </c>
    </row>
    <row r="18" spans="1:18" s="8" customFormat="1" ht="16.5" customHeight="1">
      <c r="A18" s="29">
        <f t="shared" si="6"/>
        <v>191.01</v>
      </c>
      <c r="B18" s="30">
        <f t="shared" si="2"/>
        <v>0.01</v>
      </c>
      <c r="C18" s="18">
        <v>0.01</v>
      </c>
      <c r="D18" s="17"/>
      <c r="E18" s="61" t="s">
        <v>92</v>
      </c>
      <c r="F18" s="73"/>
      <c r="G18" s="74">
        <f t="shared" si="0"/>
      </c>
      <c r="H18" s="69">
        <v>0.125</v>
      </c>
      <c r="I18" s="26"/>
      <c r="J18" s="37" t="s">
        <v>82</v>
      </c>
      <c r="K18" s="42">
        <f t="shared" si="3"/>
        <v>10.105263157894738</v>
      </c>
      <c r="L18" s="23"/>
      <c r="M18" s="16"/>
      <c r="N18" s="39">
        <f t="shared" si="4"/>
        <v>2.125027777777778</v>
      </c>
      <c r="O18" s="40">
        <f t="shared" si="5"/>
        <v>0.12502777777777777</v>
      </c>
      <c r="P18" s="16"/>
      <c r="Q18" s="28">
        <f t="shared" si="1"/>
        <v>42184.541694444444</v>
      </c>
      <c r="R18" s="24">
        <f t="shared" si="7"/>
        <v>42183.01358783969</v>
      </c>
    </row>
    <row r="19" spans="1:18" s="8" customFormat="1" ht="84">
      <c r="A19" s="29">
        <f t="shared" si="6"/>
        <v>254.01</v>
      </c>
      <c r="B19" s="30">
        <f t="shared" si="2"/>
        <v>63.01</v>
      </c>
      <c r="C19" s="18">
        <v>63</v>
      </c>
      <c r="D19" s="17"/>
      <c r="E19" s="62" t="s">
        <v>70</v>
      </c>
      <c r="F19" s="20"/>
      <c r="G19" s="71">
        <f t="shared" si="0"/>
      </c>
      <c r="H19" s="72"/>
      <c r="I19" s="64" t="s">
        <v>73</v>
      </c>
      <c r="J19" s="37"/>
      <c r="K19" s="42">
        <f t="shared" si="3"/>
        <v>15</v>
      </c>
      <c r="L19" s="23"/>
      <c r="M19" s="16"/>
      <c r="N19" s="39">
        <f t="shared" si="4"/>
        <v>2.384793402777778</v>
      </c>
      <c r="O19" s="40">
        <f t="shared" si="5"/>
        <v>0.38479340277777774</v>
      </c>
      <c r="P19" s="16"/>
      <c r="Q19" s="28">
        <f t="shared" si="1"/>
        <v>42184.801460069444</v>
      </c>
      <c r="R19" s="24">
        <f t="shared" si="7"/>
        <v>42183.21046776169</v>
      </c>
    </row>
    <row r="20" spans="1:18" s="8" customFormat="1" ht="16.5" customHeight="1">
      <c r="A20" s="29">
        <f t="shared" si="6"/>
      </c>
      <c r="B20" s="30">
        <f t="shared" si="2"/>
      </c>
      <c r="C20" s="18"/>
      <c r="D20" s="17"/>
      <c r="E20" s="45" t="s">
        <v>84</v>
      </c>
      <c r="F20" s="46" t="s">
        <v>39</v>
      </c>
      <c r="G20" s="47" t="str">
        <f t="shared" si="0"/>
        <v>Étape</v>
      </c>
      <c r="H20" s="56">
        <v>0.6152777777777778</v>
      </c>
      <c r="I20" s="48" t="s">
        <v>41</v>
      </c>
      <c r="J20" s="57" t="s">
        <v>82</v>
      </c>
      <c r="K20" s="58">
        <f t="shared" si="3"/>
        <v>10.105263157894738</v>
      </c>
      <c r="L20" s="51"/>
      <c r="M20" s="52"/>
      <c r="N20" s="53">
        <f t="shared" si="4"/>
        <v>3.0000711805555556</v>
      </c>
      <c r="O20" s="54">
        <f t="shared" si="5"/>
        <v>1.0000711805555556</v>
      </c>
      <c r="P20" s="52"/>
      <c r="Q20" s="55">
        <f t="shared" si="1"/>
        <v>42185.41673784722</v>
      </c>
      <c r="R20" s="24">
        <f t="shared" si="7"/>
      </c>
    </row>
    <row r="21" spans="1:18" s="8" customFormat="1" ht="16.5" customHeight="1">
      <c r="A21" s="29">
        <f t="shared" si="6"/>
        <v>280.01</v>
      </c>
      <c r="B21" s="30">
        <f t="shared" si="2"/>
        <v>26</v>
      </c>
      <c r="C21" s="18">
        <v>26</v>
      </c>
      <c r="D21" s="17"/>
      <c r="E21" s="19" t="s">
        <v>42</v>
      </c>
      <c r="F21" s="20"/>
      <c r="G21" s="21">
        <f t="shared" si="0"/>
      </c>
      <c r="H21" s="22">
        <v>0.125</v>
      </c>
      <c r="I21" s="26"/>
      <c r="J21" s="37"/>
      <c r="K21" s="42">
        <f t="shared" si="3"/>
        <v>15</v>
      </c>
      <c r="L21" s="23"/>
      <c r="M21" s="16"/>
      <c r="N21" s="39">
        <f t="shared" si="4"/>
        <v>3.2322760416666667</v>
      </c>
      <c r="O21" s="40">
        <f t="shared" si="5"/>
        <v>0.2322048611111111</v>
      </c>
      <c r="P21" s="16"/>
      <c r="Q21" s="28">
        <f t="shared" si="1"/>
        <v>42185.64894270833</v>
      </c>
      <c r="R21" s="24">
        <f t="shared" si="7"/>
        <v>42183.29171979299</v>
      </c>
    </row>
    <row r="22" spans="1:18" s="8" customFormat="1" ht="97.5">
      <c r="A22" s="29">
        <f t="shared" si="6"/>
        <v>307.01</v>
      </c>
      <c r="B22" s="30">
        <f t="shared" si="2"/>
        <v>53</v>
      </c>
      <c r="C22" s="18">
        <v>27</v>
      </c>
      <c r="D22" s="17"/>
      <c r="E22" s="61" t="s">
        <v>45</v>
      </c>
      <c r="F22" s="20"/>
      <c r="G22" s="68">
        <f t="shared" si="0"/>
      </c>
      <c r="H22" s="69"/>
      <c r="I22" s="64" t="s">
        <v>74</v>
      </c>
      <c r="J22" s="37"/>
      <c r="K22" s="42">
        <f t="shared" si="3"/>
        <v>15</v>
      </c>
      <c r="L22" s="23"/>
      <c r="M22" s="16"/>
      <c r="N22" s="39">
        <f t="shared" si="4"/>
        <v>3.307276041666667</v>
      </c>
      <c r="O22" s="40">
        <f t="shared" si="5"/>
        <v>0.3072048611111111</v>
      </c>
      <c r="P22" s="16"/>
      <c r="Q22" s="28">
        <f t="shared" si="1"/>
        <v>42185.72394270833</v>
      </c>
      <c r="R22" s="24">
        <f t="shared" si="7"/>
        <v>42183.37609690242</v>
      </c>
    </row>
    <row r="23" spans="1:18" s="8" customFormat="1" ht="16.5" customHeight="1">
      <c r="A23" s="29">
        <f t="shared" si="6"/>
      </c>
      <c r="B23" s="30">
        <f t="shared" si="2"/>
      </c>
      <c r="C23" s="18"/>
      <c r="D23" s="17"/>
      <c r="E23" s="45" t="s">
        <v>85</v>
      </c>
      <c r="F23" s="46" t="s">
        <v>39</v>
      </c>
      <c r="G23" s="47" t="str">
        <f t="shared" si="0"/>
        <v>Étape</v>
      </c>
      <c r="H23" s="56">
        <v>0.6305555555555555</v>
      </c>
      <c r="I23" s="67" t="s">
        <v>86</v>
      </c>
      <c r="J23" s="57"/>
      <c r="K23" s="58">
        <f t="shared" si="3"/>
        <v>15</v>
      </c>
      <c r="L23" s="51"/>
      <c r="M23" s="52"/>
      <c r="N23" s="53">
        <f t="shared" si="4"/>
        <v>3.9378315972222224</v>
      </c>
      <c r="O23" s="54">
        <f t="shared" si="5"/>
        <v>0.9377604166666667</v>
      </c>
      <c r="P23" s="52"/>
      <c r="Q23" s="66">
        <f t="shared" si="1"/>
        <v>42186.354498263885</v>
      </c>
      <c r="R23" s="24">
        <f t="shared" si="7"/>
      </c>
    </row>
    <row r="24" spans="1:18" s="8" customFormat="1" ht="16.5" customHeight="1">
      <c r="A24" s="29">
        <f t="shared" si="6"/>
        <v>349.01</v>
      </c>
      <c r="B24" s="30">
        <f t="shared" si="2"/>
        <v>42</v>
      </c>
      <c r="C24" s="18">
        <v>42</v>
      </c>
      <c r="D24" s="17"/>
      <c r="E24" s="62" t="s">
        <v>43</v>
      </c>
      <c r="F24" s="20"/>
      <c r="G24" s="71">
        <f t="shared" si="0"/>
      </c>
      <c r="H24" s="72">
        <v>0.125</v>
      </c>
      <c r="I24" s="26"/>
      <c r="J24" s="37"/>
      <c r="K24" s="42">
        <f t="shared" si="3"/>
        <v>15</v>
      </c>
      <c r="L24" s="23"/>
      <c r="M24" s="16"/>
      <c r="N24" s="39">
        <f t="shared" si="4"/>
        <v>4.179498263888889</v>
      </c>
      <c r="O24" s="40">
        <f t="shared" si="5"/>
        <v>0.24166666666666664</v>
      </c>
      <c r="P24" s="16"/>
      <c r="Q24" s="28">
        <f t="shared" si="1"/>
        <v>42186.596164930554</v>
      </c>
      <c r="R24" s="24">
        <f t="shared" si="7"/>
        <v>42183.507350183754</v>
      </c>
    </row>
    <row r="25" spans="1:18" s="8" customFormat="1" ht="69.75">
      <c r="A25" s="29">
        <f t="shared" si="6"/>
        <v>409.01</v>
      </c>
      <c r="B25" s="30">
        <f t="shared" si="2"/>
        <v>102</v>
      </c>
      <c r="C25" s="18">
        <v>60</v>
      </c>
      <c r="D25" s="17"/>
      <c r="E25" s="63" t="s">
        <v>71</v>
      </c>
      <c r="F25" s="20"/>
      <c r="G25" s="21">
        <f t="shared" si="0"/>
      </c>
      <c r="H25" s="22"/>
      <c r="I25" s="64" t="s">
        <v>75</v>
      </c>
      <c r="J25" s="37"/>
      <c r="K25" s="42">
        <f t="shared" si="3"/>
        <v>15</v>
      </c>
      <c r="L25" s="23"/>
      <c r="M25" s="16"/>
      <c r="N25" s="39">
        <f t="shared" si="4"/>
        <v>4.346164930555556</v>
      </c>
      <c r="O25" s="40">
        <f t="shared" si="5"/>
        <v>0.4083333333333333</v>
      </c>
      <c r="P25" s="16"/>
      <c r="Q25" s="28">
        <f t="shared" si="1"/>
        <v>42186.76283159722</v>
      </c>
      <c r="R25" s="24">
        <f t="shared" si="7"/>
        <v>42183.69485487137</v>
      </c>
    </row>
    <row r="26" spans="1:18" s="8" customFormat="1" ht="16.5" customHeight="1">
      <c r="A26" s="29">
        <f t="shared" si="6"/>
      </c>
      <c r="B26" s="30">
        <f t="shared" si="2"/>
      </c>
      <c r="C26" s="18"/>
      <c r="D26" s="17"/>
      <c r="E26" s="45" t="s">
        <v>87</v>
      </c>
      <c r="F26" s="46" t="s">
        <v>39</v>
      </c>
      <c r="G26" s="47" t="str">
        <f t="shared" si="0"/>
        <v>Étape</v>
      </c>
      <c r="H26" s="56">
        <v>0.6541666666666667</v>
      </c>
      <c r="I26" s="48" t="s">
        <v>48</v>
      </c>
      <c r="J26" s="57"/>
      <c r="K26" s="58">
        <f t="shared" si="3"/>
        <v>15</v>
      </c>
      <c r="L26" s="51"/>
      <c r="M26" s="52"/>
      <c r="N26" s="53">
        <f t="shared" si="4"/>
        <v>5.000331597222223</v>
      </c>
      <c r="O26" s="54">
        <f t="shared" si="5"/>
        <v>1.0625</v>
      </c>
      <c r="P26" s="52"/>
      <c r="Q26" s="55">
        <f t="shared" si="1"/>
        <v>42187.416998263885</v>
      </c>
      <c r="R26" s="24">
        <f t="shared" si="7"/>
      </c>
    </row>
    <row r="27" spans="1:18" s="8" customFormat="1" ht="16.5" customHeight="1">
      <c r="A27" s="29">
        <f t="shared" si="6"/>
        <v>415.01</v>
      </c>
      <c r="B27" s="30">
        <f t="shared" si="2"/>
        <v>6</v>
      </c>
      <c r="C27" s="18">
        <v>6</v>
      </c>
      <c r="D27" s="17"/>
      <c r="E27" s="61" t="s">
        <v>68</v>
      </c>
      <c r="F27" s="20"/>
      <c r="G27" s="71">
        <f t="shared" si="0"/>
      </c>
      <c r="H27" s="72">
        <v>0.020833333333333332</v>
      </c>
      <c r="I27" s="26"/>
      <c r="J27" s="37"/>
      <c r="K27" s="42">
        <f t="shared" si="3"/>
        <v>15</v>
      </c>
      <c r="L27" s="23"/>
      <c r="M27" s="16"/>
      <c r="N27" s="39">
        <f t="shared" si="4"/>
        <v>5.0378315972222225</v>
      </c>
      <c r="O27" s="40">
        <f t="shared" si="5"/>
        <v>0.0375</v>
      </c>
      <c r="P27" s="16"/>
      <c r="Q27" s="28">
        <f t="shared" si="1"/>
        <v>42187.45449826388</v>
      </c>
      <c r="R27" s="24">
        <f t="shared" si="7"/>
        <v>42183.713605340134</v>
      </c>
    </row>
    <row r="28" spans="1:18" s="8" customFormat="1" ht="16.5" customHeight="1">
      <c r="A28" s="29">
        <f t="shared" si="6"/>
        <v>431.01</v>
      </c>
      <c r="B28" s="30">
        <f t="shared" si="2"/>
        <v>22</v>
      </c>
      <c r="C28" s="18">
        <v>16</v>
      </c>
      <c r="D28" s="17"/>
      <c r="E28" s="62" t="s">
        <v>46</v>
      </c>
      <c r="F28" s="20"/>
      <c r="G28" s="71">
        <f t="shared" si="0"/>
      </c>
      <c r="H28" s="72">
        <v>0.10416666666666667</v>
      </c>
      <c r="I28" s="26"/>
      <c r="J28" s="37"/>
      <c r="K28" s="42">
        <f t="shared" si="3"/>
        <v>15</v>
      </c>
      <c r="L28" s="23"/>
      <c r="M28" s="16"/>
      <c r="N28" s="39">
        <f t="shared" si="4"/>
        <v>5.186442708333334</v>
      </c>
      <c r="O28" s="40">
        <f t="shared" si="5"/>
        <v>0.18611111111111112</v>
      </c>
      <c r="P28" s="16"/>
      <c r="Q28" s="28">
        <f t="shared" si="1"/>
        <v>42187.603109375</v>
      </c>
      <c r="R28" s="24">
        <f t="shared" si="7"/>
        <v>42183.76360659016</v>
      </c>
    </row>
    <row r="29" spans="1:18" s="8" customFormat="1" ht="42">
      <c r="A29" s="29">
        <f t="shared" si="6"/>
        <v>463.01</v>
      </c>
      <c r="B29" s="30">
        <f t="shared" si="2"/>
        <v>54</v>
      </c>
      <c r="C29" s="18">
        <v>32</v>
      </c>
      <c r="D29" s="17"/>
      <c r="E29" s="19" t="s">
        <v>47</v>
      </c>
      <c r="F29" s="20"/>
      <c r="G29" s="21">
        <f t="shared" si="0"/>
      </c>
      <c r="H29" s="22"/>
      <c r="I29" s="64" t="s">
        <v>76</v>
      </c>
      <c r="J29" s="37"/>
      <c r="K29" s="42">
        <f t="shared" si="3"/>
        <v>15</v>
      </c>
      <c r="L29" s="23"/>
      <c r="M29" s="16"/>
      <c r="N29" s="39">
        <f t="shared" si="4"/>
        <v>5.275331597222222</v>
      </c>
      <c r="O29" s="40">
        <f t="shared" si="5"/>
        <v>0.275</v>
      </c>
      <c r="P29" s="16"/>
      <c r="Q29" s="28">
        <f t="shared" si="1"/>
        <v>42187.69199826389</v>
      </c>
      <c r="R29" s="24">
        <f t="shared" si="7"/>
        <v>42183.86360909022</v>
      </c>
    </row>
    <row r="30" spans="1:18" s="8" customFormat="1" ht="16.5" customHeight="1">
      <c r="A30" s="29">
        <f t="shared" si="6"/>
      </c>
      <c r="B30" s="30">
        <f t="shared" si="2"/>
      </c>
      <c r="C30" s="18"/>
      <c r="D30" s="17"/>
      <c r="E30" s="45" t="s">
        <v>102</v>
      </c>
      <c r="F30" s="46" t="s">
        <v>39</v>
      </c>
      <c r="G30" s="47" t="str">
        <f t="shared" si="0"/>
        <v>Étape</v>
      </c>
      <c r="H30" s="56">
        <v>0.725</v>
      </c>
      <c r="I30" s="48" t="s">
        <v>49</v>
      </c>
      <c r="J30" s="57"/>
      <c r="K30" s="58">
        <f t="shared" si="3"/>
        <v>15</v>
      </c>
      <c r="L30" s="51"/>
      <c r="M30" s="52"/>
      <c r="N30" s="53">
        <f t="shared" si="4"/>
        <v>6.000331597222222</v>
      </c>
      <c r="O30" s="54">
        <f t="shared" si="5"/>
        <v>1</v>
      </c>
      <c r="P30" s="52"/>
      <c r="Q30" s="55">
        <f t="shared" si="1"/>
        <v>42188.416998263885</v>
      </c>
      <c r="R30" s="24">
        <f t="shared" si="7"/>
      </c>
    </row>
    <row r="31" spans="1:18" s="8" customFormat="1" ht="16.5" customHeight="1">
      <c r="A31" s="29">
        <f t="shared" si="6"/>
        <v>525.01</v>
      </c>
      <c r="B31" s="30">
        <f t="shared" si="2"/>
        <v>62</v>
      </c>
      <c r="C31" s="18">
        <v>62</v>
      </c>
      <c r="D31" s="17"/>
      <c r="E31" s="61" t="s">
        <v>50</v>
      </c>
      <c r="F31" s="20"/>
      <c r="G31" s="68">
        <f t="shared" si="0"/>
      </c>
      <c r="H31" s="69">
        <v>0.125</v>
      </c>
      <c r="I31" s="26"/>
      <c r="J31" s="37"/>
      <c r="K31" s="42">
        <f t="shared" si="3"/>
        <v>15</v>
      </c>
      <c r="L31" s="23"/>
      <c r="M31" s="16"/>
      <c r="N31" s="39">
        <f t="shared" si="4"/>
        <v>6.2975538194444445</v>
      </c>
      <c r="O31" s="40">
        <f t="shared" si="5"/>
        <v>0.2972222222222223</v>
      </c>
      <c r="P31" s="16"/>
      <c r="Q31" s="28">
        <f t="shared" si="1"/>
        <v>42188.71422048611</v>
      </c>
      <c r="R31" s="24">
        <f t="shared" si="7"/>
        <v>42184.057363934095</v>
      </c>
    </row>
    <row r="32" spans="1:18" s="8" customFormat="1" ht="42">
      <c r="A32" s="29">
        <f t="shared" si="6"/>
        <v>536.01</v>
      </c>
      <c r="B32" s="30">
        <f t="shared" si="2"/>
        <v>73</v>
      </c>
      <c r="C32" s="18">
        <v>11</v>
      </c>
      <c r="D32" s="17"/>
      <c r="E32" s="19" t="s">
        <v>51</v>
      </c>
      <c r="F32" s="20"/>
      <c r="G32" s="21">
        <f t="shared" si="0"/>
      </c>
      <c r="H32" s="22"/>
      <c r="I32" s="64" t="s">
        <v>77</v>
      </c>
      <c r="J32" s="37"/>
      <c r="K32" s="42">
        <f t="shared" si="3"/>
        <v>15</v>
      </c>
      <c r="L32" s="23"/>
      <c r="M32" s="16"/>
      <c r="N32" s="39">
        <f t="shared" si="4"/>
        <v>6.328109375</v>
      </c>
      <c r="O32" s="40">
        <f t="shared" si="5"/>
        <v>0.32777777777777783</v>
      </c>
      <c r="P32" s="16"/>
      <c r="Q32" s="28">
        <f t="shared" si="1"/>
        <v>42188.74477604166</v>
      </c>
      <c r="R32" s="24">
        <f t="shared" si="7"/>
        <v>42184.09173979349</v>
      </c>
    </row>
    <row r="33" spans="1:18" s="8" customFormat="1" ht="16.5" customHeight="1">
      <c r="A33" s="29">
        <f t="shared" si="6"/>
      </c>
      <c r="B33" s="30">
        <f t="shared" si="2"/>
      </c>
      <c r="C33" s="18"/>
      <c r="D33" s="17"/>
      <c r="E33" s="45" t="s">
        <v>106</v>
      </c>
      <c r="F33" s="46" t="s">
        <v>39</v>
      </c>
      <c r="G33" s="47" t="str">
        <f t="shared" si="0"/>
        <v>Étape</v>
      </c>
      <c r="H33" s="56">
        <v>0.6722222222222222</v>
      </c>
      <c r="I33" s="48" t="s">
        <v>107</v>
      </c>
      <c r="J33" s="57"/>
      <c r="K33" s="58">
        <f t="shared" si="3"/>
        <v>15</v>
      </c>
      <c r="L33" s="51"/>
      <c r="M33" s="52"/>
      <c r="N33" s="53">
        <f t="shared" si="4"/>
        <v>7.000331597222223</v>
      </c>
      <c r="O33" s="54">
        <f t="shared" si="5"/>
        <v>1</v>
      </c>
      <c r="P33" s="52"/>
      <c r="Q33" s="55">
        <f t="shared" si="1"/>
        <v>42189.416998263885</v>
      </c>
      <c r="R33" s="24">
        <f t="shared" si="7"/>
      </c>
    </row>
    <row r="34" spans="1:18" s="8" customFormat="1" ht="16.5" customHeight="1">
      <c r="A34" s="29">
        <f t="shared" si="6"/>
        <v>550.01</v>
      </c>
      <c r="B34" s="30">
        <f t="shared" si="2"/>
        <v>14</v>
      </c>
      <c r="C34" s="18">
        <v>14</v>
      </c>
      <c r="D34" s="17"/>
      <c r="E34" s="19" t="s">
        <v>52</v>
      </c>
      <c r="F34" s="20"/>
      <c r="G34" s="21">
        <f t="shared" si="0"/>
      </c>
      <c r="H34" s="22">
        <v>0.125</v>
      </c>
      <c r="I34" s="26"/>
      <c r="J34" s="37"/>
      <c r="K34" s="42">
        <f t="shared" si="3"/>
        <v>15</v>
      </c>
      <c r="L34" s="23"/>
      <c r="M34" s="16"/>
      <c r="N34" s="39">
        <f t="shared" si="4"/>
        <v>7.164220486111112</v>
      </c>
      <c r="O34" s="40">
        <f t="shared" si="5"/>
        <v>0.1638888888888889</v>
      </c>
      <c r="P34" s="16"/>
      <c r="Q34" s="28">
        <f t="shared" si="1"/>
        <v>42189.58088715278</v>
      </c>
      <c r="R34" s="24">
        <f t="shared" si="7"/>
        <v>42184.13549088727</v>
      </c>
    </row>
    <row r="35" spans="1:18" s="8" customFormat="1" ht="55.5">
      <c r="A35" s="29">
        <f t="shared" si="6"/>
        <v>622.61</v>
      </c>
      <c r="B35" s="30">
        <f t="shared" si="2"/>
        <v>86.6</v>
      </c>
      <c r="C35" s="18">
        <v>72.6</v>
      </c>
      <c r="D35" s="17"/>
      <c r="E35" s="79" t="s">
        <v>105</v>
      </c>
      <c r="F35" s="20"/>
      <c r="G35" s="21">
        <f t="shared" si="0"/>
      </c>
      <c r="H35" s="22"/>
      <c r="I35" s="64" t="s">
        <v>96</v>
      </c>
      <c r="J35" s="37"/>
      <c r="K35" s="42">
        <f t="shared" si="3"/>
        <v>15</v>
      </c>
      <c r="L35" s="23"/>
      <c r="M35" s="16"/>
      <c r="N35" s="39">
        <f t="shared" si="4"/>
        <v>7.365887152777779</v>
      </c>
      <c r="O35" s="40">
        <f t="shared" si="5"/>
        <v>0.3655555555555555</v>
      </c>
      <c r="P35" s="16"/>
      <c r="Q35" s="28">
        <f t="shared" si="1"/>
        <v>42189.782553819445</v>
      </c>
      <c r="R35" s="24">
        <f t="shared" si="7"/>
        <v>42184.362371559284</v>
      </c>
    </row>
    <row r="36" spans="1:18" s="8" customFormat="1" ht="16.5" customHeight="1">
      <c r="A36" s="29">
        <f t="shared" si="6"/>
      </c>
      <c r="B36" s="30">
        <f t="shared" si="2"/>
      </c>
      <c r="C36" s="18"/>
      <c r="D36" s="17"/>
      <c r="E36" s="45" t="s">
        <v>108</v>
      </c>
      <c r="F36" s="46" t="s">
        <v>39</v>
      </c>
      <c r="G36" s="47" t="str">
        <f t="shared" si="0"/>
        <v>Étape</v>
      </c>
      <c r="H36" s="56">
        <v>1.6569444444444446</v>
      </c>
      <c r="I36" s="48" t="s">
        <v>97</v>
      </c>
      <c r="J36" s="57" t="s">
        <v>82</v>
      </c>
      <c r="K36" s="58">
        <f t="shared" si="3"/>
        <v>10.105263157894738</v>
      </c>
      <c r="L36" s="51"/>
      <c r="M36" s="52"/>
      <c r="N36" s="53">
        <f t="shared" si="4"/>
        <v>9.022831597222224</v>
      </c>
      <c r="O36" s="54">
        <f t="shared" si="5"/>
        <v>2.0225</v>
      </c>
      <c r="P36" s="52"/>
      <c r="Q36" s="55">
        <f t="shared" si="1"/>
        <v>42191.439498263884</v>
      </c>
      <c r="R36" s="24">
        <f t="shared" si="7"/>
      </c>
    </row>
    <row r="37" spans="1:18" s="8" customFormat="1" ht="16.5" customHeight="1">
      <c r="A37" s="29">
        <f t="shared" si="6"/>
        <v>653.61</v>
      </c>
      <c r="B37" s="30">
        <f t="shared" si="2"/>
        <v>31</v>
      </c>
      <c r="C37" s="18">
        <v>31</v>
      </c>
      <c r="D37" s="17"/>
      <c r="E37" s="61" t="s">
        <v>53</v>
      </c>
      <c r="F37" s="20"/>
      <c r="G37" s="21">
        <f t="shared" si="0"/>
      </c>
      <c r="H37" s="22">
        <v>0.125</v>
      </c>
      <c r="I37" s="26"/>
      <c r="J37" s="37"/>
      <c r="K37" s="42">
        <f t="shared" si="3"/>
        <v>15</v>
      </c>
      <c r="L37" s="23"/>
      <c r="M37" s="16"/>
      <c r="N37" s="39">
        <f t="shared" si="4"/>
        <v>9.275652777777779</v>
      </c>
      <c r="O37" s="40">
        <f t="shared" si="5"/>
        <v>0.2528211805555556</v>
      </c>
      <c r="P37" s="16"/>
      <c r="Q37" s="28">
        <f t="shared" si="1"/>
        <v>42191.69231944444</v>
      </c>
      <c r="R37" s="24">
        <f t="shared" si="7"/>
        <v>42184.45924898122</v>
      </c>
    </row>
    <row r="38" spans="1:18" s="8" customFormat="1" ht="55.5">
      <c r="A38" s="29">
        <f t="shared" si="6"/>
        <v>685.01</v>
      </c>
      <c r="B38" s="30">
        <f t="shared" si="2"/>
        <v>62.4</v>
      </c>
      <c r="C38" s="18">
        <v>31.4</v>
      </c>
      <c r="D38" s="17"/>
      <c r="E38" s="19" t="s">
        <v>54</v>
      </c>
      <c r="F38" s="20"/>
      <c r="G38" s="21">
        <f t="shared" si="0"/>
      </c>
      <c r="H38" s="22"/>
      <c r="I38" s="64" t="s">
        <v>78</v>
      </c>
      <c r="J38" s="37"/>
      <c r="K38" s="42">
        <f t="shared" si="3"/>
        <v>15</v>
      </c>
      <c r="L38" s="23"/>
      <c r="M38" s="16"/>
      <c r="N38" s="39">
        <f t="shared" si="4"/>
        <v>9.362875</v>
      </c>
      <c r="O38" s="40">
        <f t="shared" si="5"/>
        <v>0.3400434027777778</v>
      </c>
      <c r="P38" s="16"/>
      <c r="Q38" s="28">
        <f t="shared" si="1"/>
        <v>42191.77954166666</v>
      </c>
      <c r="R38" s="24">
        <f t="shared" si="7"/>
        <v>42184.55737643441</v>
      </c>
    </row>
    <row r="39" spans="1:18" s="8" customFormat="1" ht="16.5" customHeight="1">
      <c r="A39" s="29">
        <f t="shared" si="6"/>
      </c>
      <c r="B39" s="30">
        <f t="shared" si="2"/>
      </c>
      <c r="C39" s="18"/>
      <c r="D39" s="17"/>
      <c r="E39" s="45" t="s">
        <v>103</v>
      </c>
      <c r="F39" s="46" t="s">
        <v>39</v>
      </c>
      <c r="G39" s="47" t="str">
        <f t="shared" si="0"/>
        <v>Étape</v>
      </c>
      <c r="H39" s="56">
        <v>0.6597222222222222</v>
      </c>
      <c r="I39" s="48" t="s">
        <v>55</v>
      </c>
      <c r="J39" s="57"/>
      <c r="K39" s="58">
        <f t="shared" si="3"/>
        <v>15</v>
      </c>
      <c r="L39" s="51"/>
      <c r="M39" s="52"/>
      <c r="N39" s="53">
        <f t="shared" si="4"/>
        <v>10.022597222222222</v>
      </c>
      <c r="O39" s="54">
        <f t="shared" si="5"/>
        <v>0.999765625</v>
      </c>
      <c r="P39" s="52"/>
      <c r="Q39" s="55">
        <f t="shared" si="1"/>
        <v>42192.43926388889</v>
      </c>
      <c r="R39" s="24">
        <f t="shared" si="7"/>
      </c>
    </row>
    <row r="40" spans="1:18" s="8" customFormat="1" ht="16.5" customHeight="1">
      <c r="A40" s="29">
        <f t="shared" si="6"/>
        <v>700.01</v>
      </c>
      <c r="B40" s="30">
        <f t="shared" si="2"/>
        <v>15</v>
      </c>
      <c r="C40" s="18">
        <v>15</v>
      </c>
      <c r="D40" s="17"/>
      <c r="E40" s="19" t="s">
        <v>56</v>
      </c>
      <c r="F40" s="20"/>
      <c r="G40" s="21">
        <f t="shared" si="0"/>
      </c>
      <c r="H40" s="22">
        <v>0.125</v>
      </c>
      <c r="I40" s="26"/>
      <c r="J40" s="37" t="s">
        <v>82</v>
      </c>
      <c r="K40" s="42">
        <f t="shared" si="3"/>
        <v>10.105263157894738</v>
      </c>
      <c r="L40" s="23"/>
      <c r="M40" s="16"/>
      <c r="N40" s="39">
        <f t="shared" si="4"/>
        <v>10.189263888888888</v>
      </c>
      <c r="O40" s="40">
        <f t="shared" si="5"/>
        <v>0.16666666666666666</v>
      </c>
      <c r="P40" s="16"/>
      <c r="Q40" s="28">
        <f t="shared" si="1"/>
        <v>42192.605930555554</v>
      </c>
      <c r="R40" s="24">
        <f t="shared" si="7"/>
        <v>42184.60425260631</v>
      </c>
    </row>
    <row r="41" spans="1:18" s="8" customFormat="1" ht="55.5">
      <c r="A41" s="29">
        <f t="shared" si="6"/>
        <v>740.01</v>
      </c>
      <c r="B41" s="30">
        <f t="shared" si="2"/>
        <v>55</v>
      </c>
      <c r="C41" s="18">
        <v>40</v>
      </c>
      <c r="D41" s="17"/>
      <c r="E41" s="19" t="s">
        <v>57</v>
      </c>
      <c r="F41" s="20"/>
      <c r="G41" s="21">
        <f t="shared" si="0"/>
      </c>
      <c r="H41" s="22"/>
      <c r="I41" s="64" t="s">
        <v>79</v>
      </c>
      <c r="J41" s="37"/>
      <c r="K41" s="42">
        <f t="shared" si="3"/>
        <v>15</v>
      </c>
      <c r="L41" s="23"/>
      <c r="M41" s="16"/>
      <c r="N41" s="39">
        <f t="shared" si="4"/>
        <v>10.354194444444444</v>
      </c>
      <c r="O41" s="40">
        <f t="shared" si="5"/>
        <v>0.3315972222222222</v>
      </c>
      <c r="P41" s="16"/>
      <c r="Q41" s="28">
        <f t="shared" si="1"/>
        <v>42192.77086111111</v>
      </c>
      <c r="R41" s="24">
        <f t="shared" si="7"/>
        <v>42184.72925573139</v>
      </c>
    </row>
    <row r="42" spans="1:18" s="8" customFormat="1" ht="16.5" customHeight="1">
      <c r="A42" s="29">
        <f t="shared" si="6"/>
      </c>
      <c r="B42" s="30">
        <f t="shared" si="2"/>
      </c>
      <c r="C42" s="18"/>
      <c r="D42" s="17"/>
      <c r="E42" s="45" t="s">
        <v>104</v>
      </c>
      <c r="F42" s="46" t="s">
        <v>39</v>
      </c>
      <c r="G42" s="47" t="str">
        <f t="shared" si="0"/>
        <v>Étape</v>
      </c>
      <c r="H42" s="56">
        <v>0.6680555555555556</v>
      </c>
      <c r="I42" s="48" t="s">
        <v>58</v>
      </c>
      <c r="J42" s="57"/>
      <c r="K42" s="58">
        <f t="shared" si="3"/>
        <v>15</v>
      </c>
      <c r="L42" s="51"/>
      <c r="M42" s="52"/>
      <c r="N42" s="53">
        <f t="shared" si="4"/>
        <v>11.02225</v>
      </c>
      <c r="O42" s="54">
        <f t="shared" si="5"/>
        <v>0.9996527777777778</v>
      </c>
      <c r="P42" s="52"/>
      <c r="Q42" s="55">
        <f t="shared" si="1"/>
        <v>42193.438916666666</v>
      </c>
      <c r="R42" s="24">
        <f t="shared" si="7"/>
      </c>
    </row>
    <row r="43" spans="1:18" s="8" customFormat="1" ht="16.5" customHeight="1">
      <c r="A43" s="29">
        <f t="shared" si="6"/>
        <v>752.01</v>
      </c>
      <c r="B43" s="30">
        <f t="shared" si="2"/>
        <v>12</v>
      </c>
      <c r="C43" s="18">
        <v>12</v>
      </c>
      <c r="D43" s="17"/>
      <c r="E43" s="61" t="s">
        <v>59</v>
      </c>
      <c r="F43" s="20"/>
      <c r="G43" s="68">
        <f t="shared" si="0"/>
      </c>
      <c r="H43" s="69">
        <v>0.020833333333333332</v>
      </c>
      <c r="I43" s="26"/>
      <c r="J43" s="37" t="s">
        <v>61</v>
      </c>
      <c r="K43" s="42">
        <f t="shared" si="3"/>
        <v>6</v>
      </c>
      <c r="L43" s="23"/>
      <c r="M43" s="16"/>
      <c r="N43" s="39">
        <f t="shared" si="4"/>
        <v>11.076416666666667</v>
      </c>
      <c r="O43" s="40">
        <f t="shared" si="5"/>
        <v>0.05416666666666667</v>
      </c>
      <c r="P43" s="16"/>
      <c r="Q43" s="28">
        <f t="shared" si="1"/>
        <v>42193.49308333333</v>
      </c>
      <c r="R43" s="24">
        <f t="shared" si="7"/>
        <v>42184.76675666891</v>
      </c>
    </row>
    <row r="44" spans="1:18" s="8" customFormat="1" ht="16.5" customHeight="1">
      <c r="A44" s="29">
        <f>IF(C44=0,"",IF(C43=0,A42+C44,A43+C44))</f>
        <v>765.01</v>
      </c>
      <c r="B44" s="30">
        <f>IF(C44=0,"",IF(G43="Étape",C44,B43+C44))</f>
        <v>25</v>
      </c>
      <c r="C44" s="18">
        <v>13</v>
      </c>
      <c r="D44" s="17"/>
      <c r="E44" s="63" t="s">
        <v>89</v>
      </c>
      <c r="F44" s="20"/>
      <c r="G44" s="21">
        <f>IF(F44="x","Étape","")</f>
      </c>
      <c r="H44" s="22">
        <v>0.10416666666666667</v>
      </c>
      <c r="I44" s="26"/>
      <c r="J44" s="37" t="s">
        <v>66</v>
      </c>
      <c r="K44" s="42">
        <f>IF(E44="","",IF(J44="M",$H$4,IF(J44="D",$H$5,IF(J44="A",$H$6,IF(J44="N",$H$7,IF(J44="R",$H$8,$H$1))))))</f>
        <v>32</v>
      </c>
      <c r="L44" s="23"/>
      <c r="M44" s="16"/>
      <c r="N44" s="39">
        <f>IF(E44="","",N43+(C44/K43/24)+H44)</f>
        <v>11.270861111111111</v>
      </c>
      <c r="O44" s="40">
        <f>IF(E44="","",IF(G43="Étape",(C44/K43/24)+H44,O43+(C44/K43/24)+H44))</f>
        <v>0.24861111111111112</v>
      </c>
      <c r="P44" s="16"/>
      <c r="Q44" s="28">
        <f>IF(E44="","",$H$2+N44)</f>
        <v>42193.68752777777</v>
      </c>
      <c r="R44" s="24">
        <f>IF(E44="","",IF(A44="","",$H$2+(A44/$H$3/24)))</f>
        <v>42184.807382684565</v>
      </c>
    </row>
    <row r="45" spans="1:18" s="8" customFormat="1" ht="42">
      <c r="A45" s="29">
        <f>IF(C45=0,"",IF(C44=0,A43+C45,A44+C45))</f>
        <v>770.01</v>
      </c>
      <c r="B45" s="30">
        <f>IF(C45=0,"",IF(G44="Étape",C45,B44+C45))</f>
        <v>30</v>
      </c>
      <c r="C45" s="18">
        <v>5</v>
      </c>
      <c r="D45" s="17"/>
      <c r="E45" s="19" t="s">
        <v>60</v>
      </c>
      <c r="F45" s="20"/>
      <c r="G45" s="21">
        <f t="shared" si="0"/>
      </c>
      <c r="H45" s="22"/>
      <c r="I45" s="64" t="s">
        <v>80</v>
      </c>
      <c r="J45" s="37"/>
      <c r="K45" s="42">
        <f t="shared" si="3"/>
        <v>15</v>
      </c>
      <c r="L45" s="23"/>
      <c r="M45" s="16"/>
      <c r="N45" s="39">
        <f>IF(E45="","",N44+(C45/K44/24)+H45)</f>
        <v>11.277371527777778</v>
      </c>
      <c r="O45" s="40">
        <f>IF(E45="","",IF(G44="Étape",(C45/K44/24)+H45,O44+(C45/K44/24)+H45))</f>
        <v>0.2551215277777778</v>
      </c>
      <c r="P45" s="16"/>
      <c r="Q45" s="28">
        <f t="shared" si="1"/>
        <v>42193.694038194444</v>
      </c>
      <c r="R45" s="24">
        <f t="shared" si="7"/>
        <v>42184.8230080752</v>
      </c>
    </row>
    <row r="46" spans="1:18" s="8" customFormat="1" ht="16.5" customHeight="1">
      <c r="A46" s="29">
        <f>IF(C46=0,"",IF(C45=0,A43+C46,A45+C46))</f>
      </c>
      <c r="B46" s="30">
        <f t="shared" si="2"/>
      </c>
      <c r="C46" s="18"/>
      <c r="D46" s="17"/>
      <c r="E46" s="45" t="s">
        <v>88</v>
      </c>
      <c r="F46" s="46" t="s">
        <v>39</v>
      </c>
      <c r="G46" s="47" t="str">
        <f t="shared" si="0"/>
        <v>Étape</v>
      </c>
      <c r="H46" s="56">
        <v>0.7451388888888889</v>
      </c>
      <c r="I46" s="48" t="s">
        <v>64</v>
      </c>
      <c r="J46" s="57" t="s">
        <v>61</v>
      </c>
      <c r="K46" s="58">
        <f t="shared" si="3"/>
        <v>6</v>
      </c>
      <c r="L46" s="51"/>
      <c r="M46" s="52"/>
      <c r="N46" s="53">
        <f t="shared" si="4"/>
        <v>12.022510416666666</v>
      </c>
      <c r="O46" s="54">
        <f t="shared" si="5"/>
        <v>1.0002604166666667</v>
      </c>
      <c r="P46" s="52"/>
      <c r="Q46" s="55">
        <f t="shared" si="1"/>
        <v>42194.43917708333</v>
      </c>
      <c r="R46" s="24">
        <f t="shared" si="7"/>
      </c>
    </row>
    <row r="47" spans="1:18" s="8" customFormat="1" ht="16.5" customHeight="1">
      <c r="A47" s="29">
        <f t="shared" si="6"/>
        <v>780.01</v>
      </c>
      <c r="B47" s="30">
        <f t="shared" si="2"/>
        <v>10</v>
      </c>
      <c r="C47" s="18">
        <v>10</v>
      </c>
      <c r="D47" s="17"/>
      <c r="E47" s="19" t="s">
        <v>65</v>
      </c>
      <c r="F47" s="20"/>
      <c r="G47" s="21">
        <f t="shared" si="0"/>
      </c>
      <c r="H47" s="22">
        <v>0.020833333333333332</v>
      </c>
      <c r="I47" s="26"/>
      <c r="J47" s="37" t="s">
        <v>62</v>
      </c>
      <c r="K47" s="42">
        <f t="shared" si="3"/>
        <v>5</v>
      </c>
      <c r="L47" s="23"/>
      <c r="M47" s="16"/>
      <c r="N47" s="39">
        <f t="shared" si="4"/>
        <v>12.112788194444445</v>
      </c>
      <c r="O47" s="40">
        <f t="shared" si="5"/>
        <v>0.09027777777777778</v>
      </c>
      <c r="P47" s="16"/>
      <c r="Q47" s="28">
        <f t="shared" si="1"/>
        <v>42194.529454861105</v>
      </c>
      <c r="R47" s="24">
        <f t="shared" si="7"/>
        <v>42184.85425885647</v>
      </c>
    </row>
    <row r="48" spans="1:18" s="8" customFormat="1" ht="16.5" customHeight="1">
      <c r="A48" s="29">
        <f t="shared" si="6"/>
        <v>788.51</v>
      </c>
      <c r="B48" s="30">
        <f t="shared" si="2"/>
        <v>18.5</v>
      </c>
      <c r="C48" s="18">
        <v>8.5</v>
      </c>
      <c r="D48" s="17"/>
      <c r="E48" s="19" t="s">
        <v>90</v>
      </c>
      <c r="F48" s="20"/>
      <c r="G48" s="21">
        <f t="shared" si="0"/>
      </c>
      <c r="H48" s="22">
        <v>0.020833333333333332</v>
      </c>
      <c r="I48" s="26"/>
      <c r="J48" s="37" t="s">
        <v>66</v>
      </c>
      <c r="K48" s="42">
        <f t="shared" si="3"/>
        <v>32</v>
      </c>
      <c r="L48" s="23"/>
      <c r="M48" s="16"/>
      <c r="N48" s="39">
        <f t="shared" si="4"/>
        <v>12.204454861111111</v>
      </c>
      <c r="O48" s="40">
        <f t="shared" si="5"/>
        <v>0.18194444444444444</v>
      </c>
      <c r="P48" s="16"/>
      <c r="Q48" s="28">
        <f t="shared" si="1"/>
        <v>42194.62112152777</v>
      </c>
      <c r="R48" s="24">
        <f t="shared" si="7"/>
        <v>42184.88082202055</v>
      </c>
    </row>
    <row r="49" spans="1:18" s="8" customFormat="1" ht="16.5" customHeight="1">
      <c r="A49" s="29">
        <f t="shared" si="6"/>
        <v>797.01</v>
      </c>
      <c r="B49" s="30">
        <f t="shared" si="2"/>
        <v>27</v>
      </c>
      <c r="C49" s="18">
        <v>8.5</v>
      </c>
      <c r="D49" s="17"/>
      <c r="E49" s="62" t="s">
        <v>91</v>
      </c>
      <c r="F49" s="20"/>
      <c r="G49" s="71">
        <f t="shared" si="0"/>
      </c>
      <c r="H49" s="72">
        <v>0.041666666666666664</v>
      </c>
      <c r="I49" s="26"/>
      <c r="J49" s="37" t="s">
        <v>66</v>
      </c>
      <c r="K49" s="42">
        <f t="shared" si="3"/>
        <v>32</v>
      </c>
      <c r="L49" s="23"/>
      <c r="M49" s="16"/>
      <c r="N49" s="39">
        <f t="shared" si="4"/>
        <v>12.257189236111111</v>
      </c>
      <c r="O49" s="40">
        <f t="shared" si="5"/>
        <v>0.23467881944444444</v>
      </c>
      <c r="P49" s="16"/>
      <c r="Q49" s="28">
        <f t="shared" si="1"/>
        <v>42194.67385590277</v>
      </c>
      <c r="R49" s="24">
        <f t="shared" si="7"/>
        <v>42184.907385184626</v>
      </c>
    </row>
    <row r="50" spans="1:18" s="8" customFormat="1" ht="42">
      <c r="A50" s="29">
        <f t="shared" si="6"/>
        <v>829.01</v>
      </c>
      <c r="B50" s="30">
        <f t="shared" si="2"/>
        <v>59</v>
      </c>
      <c r="C50" s="18">
        <v>32</v>
      </c>
      <c r="D50" s="17"/>
      <c r="E50" s="61" t="s">
        <v>69</v>
      </c>
      <c r="F50" s="20"/>
      <c r="G50" s="68">
        <f t="shared" si="0"/>
      </c>
      <c r="H50" s="69"/>
      <c r="I50" s="64" t="s">
        <v>81</v>
      </c>
      <c r="J50" s="37"/>
      <c r="K50" s="42">
        <f t="shared" si="3"/>
        <v>15</v>
      </c>
      <c r="L50" s="23"/>
      <c r="M50" s="16"/>
      <c r="N50" s="39">
        <f t="shared" si="4"/>
        <v>12.298855902777778</v>
      </c>
      <c r="O50" s="40">
        <f t="shared" si="5"/>
        <v>0.2763454861111111</v>
      </c>
      <c r="P50" s="16"/>
      <c r="Q50" s="28">
        <f t="shared" si="1"/>
        <v>42194.715522569444</v>
      </c>
      <c r="R50" s="24">
        <f t="shared" si="7"/>
        <v>42185.00738768469</v>
      </c>
    </row>
    <row r="51" spans="1:18" s="8" customFormat="1" ht="16.5" customHeight="1">
      <c r="A51" s="29">
        <f t="shared" si="6"/>
      </c>
      <c r="B51" s="30">
        <f t="shared" si="2"/>
      </c>
      <c r="C51" s="18"/>
      <c r="D51" s="17"/>
      <c r="E51" s="45" t="s">
        <v>63</v>
      </c>
      <c r="F51" s="46" t="s">
        <v>39</v>
      </c>
      <c r="G51" s="47" t="str">
        <f t="shared" si="0"/>
        <v>Étape</v>
      </c>
      <c r="H51" s="56">
        <v>0.7236111111111111</v>
      </c>
      <c r="I51" s="65"/>
      <c r="J51" s="57"/>
      <c r="K51" s="58">
        <f t="shared" si="3"/>
        <v>15</v>
      </c>
      <c r="L51" s="51"/>
      <c r="M51" s="52"/>
      <c r="N51" s="53">
        <f t="shared" si="4"/>
        <v>13.022467013888889</v>
      </c>
      <c r="O51" s="54">
        <f t="shared" si="5"/>
        <v>0.9999565972222222</v>
      </c>
      <c r="P51" s="52"/>
      <c r="Q51" s="55">
        <f t="shared" si="1"/>
        <v>42195.43913368056</v>
      </c>
      <c r="R51" s="24">
        <f t="shared" si="7"/>
      </c>
    </row>
    <row r="52" spans="1:18" ht="16.5" customHeight="1">
      <c r="A52" s="29">
        <f aca="true" t="shared" si="8" ref="A52:A81">IF(C52=0,"",IF(C51=0,A50+C52,A51+C52))</f>
      </c>
      <c r="B52" s="30">
        <f aca="true" t="shared" si="9" ref="B52:B81">IF(C52=0,"",IF(G51="Étape",C52,B51+C52))</f>
      </c>
      <c r="C52" s="18"/>
      <c r="D52" s="17"/>
      <c r="E52" s="19"/>
      <c r="F52" s="20"/>
      <c r="G52" s="21">
        <f aca="true" t="shared" si="10" ref="G52:G81">IF(F52="x","Étape","")</f>
      </c>
      <c r="H52" s="22"/>
      <c r="I52" s="26"/>
      <c r="J52" s="37"/>
      <c r="K52" s="42">
        <f aca="true" t="shared" si="11" ref="K52:K81">IF(E52="","",IF(J52="M",$H$4,IF(J52="D",$H$5,IF(J52="A",$H$6,IF(J52="N",$H$7,IF(J52="R",$H$8,$H$1))))))</f>
      </c>
      <c r="L52" s="23"/>
      <c r="M52" s="16"/>
      <c r="N52" s="39">
        <f aca="true" t="shared" si="12" ref="N52:N81">IF(E52="","",N51+(C52/K51/24)+H52)</f>
      </c>
      <c r="O52" s="40">
        <f aca="true" t="shared" si="13" ref="O52:O81">IF(E52="","",IF(G51="Étape",(C52/K51/24)+H52,O51+(C52/K51/24)+H52))</f>
      </c>
      <c r="P52" s="16"/>
      <c r="Q52" s="28">
        <f aca="true" t="shared" si="14" ref="Q52:Q81">IF(E52="","",$H$2+N52)</f>
      </c>
      <c r="R52" s="24">
        <f aca="true" t="shared" si="15" ref="R52:R81">IF(E52="","",IF(A52="","",$H$2+(A52/$H$3/24)))</f>
      </c>
    </row>
    <row r="53" spans="1:18" ht="16.5" customHeight="1">
      <c r="A53" s="29">
        <f t="shared" si="8"/>
      </c>
      <c r="B53" s="30">
        <f t="shared" si="9"/>
      </c>
      <c r="C53" s="18"/>
      <c r="D53" s="17"/>
      <c r="E53" s="19"/>
      <c r="F53" s="20"/>
      <c r="G53" s="21">
        <f t="shared" si="10"/>
      </c>
      <c r="H53" s="22"/>
      <c r="I53" s="26"/>
      <c r="J53" s="37"/>
      <c r="K53" s="42">
        <f t="shared" si="11"/>
      </c>
      <c r="L53" s="23"/>
      <c r="M53" s="16"/>
      <c r="N53" s="39">
        <f t="shared" si="12"/>
      </c>
      <c r="O53" s="40">
        <f t="shared" si="13"/>
      </c>
      <c r="P53" s="16"/>
      <c r="Q53" s="28">
        <f t="shared" si="14"/>
      </c>
      <c r="R53" s="24">
        <f t="shared" si="15"/>
      </c>
    </row>
    <row r="54" spans="1:18" ht="16.5" customHeight="1">
      <c r="A54" s="29">
        <f t="shared" si="8"/>
      </c>
      <c r="B54" s="30">
        <f t="shared" si="9"/>
      </c>
      <c r="C54" s="18"/>
      <c r="D54" s="17"/>
      <c r="E54" s="19"/>
      <c r="F54" s="20"/>
      <c r="G54" s="21">
        <f t="shared" si="10"/>
      </c>
      <c r="H54" s="22"/>
      <c r="I54" s="26"/>
      <c r="J54" s="37"/>
      <c r="K54" s="42">
        <f t="shared" si="11"/>
      </c>
      <c r="L54" s="23"/>
      <c r="M54" s="16"/>
      <c r="N54" s="39">
        <f t="shared" si="12"/>
      </c>
      <c r="O54" s="40">
        <f t="shared" si="13"/>
      </c>
      <c r="P54" s="16"/>
      <c r="Q54" s="28">
        <f t="shared" si="14"/>
      </c>
      <c r="R54" s="24">
        <f t="shared" si="15"/>
      </c>
    </row>
    <row r="55" spans="1:18" ht="16.5" customHeight="1">
      <c r="A55" s="29">
        <f t="shared" si="8"/>
      </c>
      <c r="B55" s="30">
        <f t="shared" si="9"/>
      </c>
      <c r="C55" s="18"/>
      <c r="D55" s="17"/>
      <c r="E55" s="19"/>
      <c r="F55" s="20"/>
      <c r="G55" s="21">
        <f t="shared" si="10"/>
      </c>
      <c r="H55" s="22"/>
      <c r="I55" s="26"/>
      <c r="J55" s="37"/>
      <c r="K55" s="42">
        <f t="shared" si="11"/>
      </c>
      <c r="L55" s="23"/>
      <c r="M55" s="16"/>
      <c r="N55" s="39">
        <f t="shared" si="12"/>
      </c>
      <c r="O55" s="40">
        <f t="shared" si="13"/>
      </c>
      <c r="P55" s="16"/>
      <c r="Q55" s="28">
        <f t="shared" si="14"/>
      </c>
      <c r="R55" s="24">
        <f t="shared" si="15"/>
      </c>
    </row>
    <row r="56" spans="1:18" ht="16.5" customHeight="1">
      <c r="A56" s="29">
        <f t="shared" si="8"/>
      </c>
      <c r="B56" s="30">
        <f t="shared" si="9"/>
      </c>
      <c r="C56" s="18"/>
      <c r="D56" s="17"/>
      <c r="E56" s="19"/>
      <c r="F56" s="20"/>
      <c r="G56" s="21">
        <f t="shared" si="10"/>
      </c>
      <c r="H56" s="22"/>
      <c r="I56" s="26"/>
      <c r="J56" s="37"/>
      <c r="K56" s="42">
        <f t="shared" si="11"/>
      </c>
      <c r="L56" s="23"/>
      <c r="M56" s="16"/>
      <c r="N56" s="39">
        <f t="shared" si="12"/>
      </c>
      <c r="O56" s="40">
        <f t="shared" si="13"/>
      </c>
      <c r="P56" s="16"/>
      <c r="Q56" s="28">
        <f t="shared" si="14"/>
      </c>
      <c r="R56" s="24">
        <f t="shared" si="15"/>
      </c>
    </row>
    <row r="57" spans="1:18" ht="16.5" customHeight="1">
      <c r="A57" s="29">
        <f t="shared" si="8"/>
      </c>
      <c r="B57" s="30">
        <f t="shared" si="9"/>
      </c>
      <c r="C57" s="18"/>
      <c r="D57" s="17"/>
      <c r="E57" s="19"/>
      <c r="F57" s="20"/>
      <c r="G57" s="21">
        <f t="shared" si="10"/>
      </c>
      <c r="H57" s="22"/>
      <c r="I57" s="26"/>
      <c r="J57" s="37"/>
      <c r="K57" s="42">
        <f t="shared" si="11"/>
      </c>
      <c r="L57" s="23"/>
      <c r="M57" s="16"/>
      <c r="N57" s="39">
        <f t="shared" si="12"/>
      </c>
      <c r="O57" s="40">
        <f t="shared" si="13"/>
      </c>
      <c r="P57" s="16"/>
      <c r="Q57" s="28">
        <f t="shared" si="14"/>
      </c>
      <c r="R57" s="24">
        <f t="shared" si="15"/>
      </c>
    </row>
    <row r="58" spans="1:18" ht="16.5" customHeight="1">
      <c r="A58" s="29">
        <f t="shared" si="8"/>
      </c>
      <c r="B58" s="30">
        <f t="shared" si="9"/>
      </c>
      <c r="C58" s="18"/>
      <c r="D58" s="17"/>
      <c r="E58" s="19"/>
      <c r="F58" s="20"/>
      <c r="G58" s="21">
        <f t="shared" si="10"/>
      </c>
      <c r="H58" s="22"/>
      <c r="I58" s="26"/>
      <c r="J58" s="37"/>
      <c r="K58" s="42">
        <f t="shared" si="11"/>
      </c>
      <c r="L58" s="23"/>
      <c r="M58" s="16"/>
      <c r="N58" s="39">
        <f t="shared" si="12"/>
      </c>
      <c r="O58" s="40">
        <f t="shared" si="13"/>
      </c>
      <c r="P58" s="16"/>
      <c r="Q58" s="28">
        <f t="shared" si="14"/>
      </c>
      <c r="R58" s="24">
        <f t="shared" si="15"/>
      </c>
    </row>
    <row r="59" spans="1:18" ht="16.5" customHeight="1">
      <c r="A59" s="29">
        <f t="shared" si="8"/>
      </c>
      <c r="B59" s="30">
        <f t="shared" si="9"/>
      </c>
      <c r="C59" s="18"/>
      <c r="D59" s="17"/>
      <c r="E59" s="19"/>
      <c r="F59" s="20"/>
      <c r="G59" s="21">
        <f t="shared" si="10"/>
      </c>
      <c r="H59" s="22"/>
      <c r="I59" s="26"/>
      <c r="J59" s="37"/>
      <c r="K59" s="42">
        <f t="shared" si="11"/>
      </c>
      <c r="L59" s="23"/>
      <c r="M59" s="16"/>
      <c r="N59" s="39">
        <f t="shared" si="12"/>
      </c>
      <c r="O59" s="40">
        <f t="shared" si="13"/>
      </c>
      <c r="P59" s="16"/>
      <c r="Q59" s="28">
        <f t="shared" si="14"/>
      </c>
      <c r="R59" s="24">
        <f t="shared" si="15"/>
      </c>
    </row>
    <row r="60" spans="1:18" ht="16.5" customHeight="1">
      <c r="A60" s="29">
        <f t="shared" si="8"/>
      </c>
      <c r="B60" s="30">
        <f t="shared" si="9"/>
      </c>
      <c r="C60" s="18"/>
      <c r="D60" s="17"/>
      <c r="E60" s="19"/>
      <c r="F60" s="20"/>
      <c r="G60" s="21">
        <f t="shared" si="10"/>
      </c>
      <c r="H60" s="22"/>
      <c r="I60" s="26"/>
      <c r="J60" s="37"/>
      <c r="K60" s="42">
        <f t="shared" si="11"/>
      </c>
      <c r="L60" s="23"/>
      <c r="M60" s="16"/>
      <c r="N60" s="39">
        <f t="shared" si="12"/>
      </c>
      <c r="O60" s="40">
        <f t="shared" si="13"/>
      </c>
      <c r="P60" s="16"/>
      <c r="Q60" s="28">
        <f t="shared" si="14"/>
      </c>
      <c r="R60" s="24">
        <f t="shared" si="15"/>
      </c>
    </row>
    <row r="61" spans="1:18" ht="16.5" customHeight="1">
      <c r="A61" s="29">
        <f t="shared" si="8"/>
      </c>
      <c r="B61" s="30">
        <f t="shared" si="9"/>
      </c>
      <c r="C61" s="18"/>
      <c r="D61" s="17"/>
      <c r="E61" s="19"/>
      <c r="F61" s="20"/>
      <c r="G61" s="21">
        <f t="shared" si="10"/>
      </c>
      <c r="H61" s="22"/>
      <c r="I61" s="26"/>
      <c r="J61" s="37"/>
      <c r="K61" s="42">
        <f t="shared" si="11"/>
      </c>
      <c r="L61" s="23"/>
      <c r="M61" s="16"/>
      <c r="N61" s="39">
        <f t="shared" si="12"/>
      </c>
      <c r="O61" s="40">
        <f t="shared" si="13"/>
      </c>
      <c r="P61" s="16"/>
      <c r="Q61" s="28">
        <f t="shared" si="14"/>
      </c>
      <c r="R61" s="24">
        <f t="shared" si="15"/>
      </c>
    </row>
    <row r="62" spans="1:18" ht="16.5" customHeight="1">
      <c r="A62" s="29">
        <f t="shared" si="8"/>
      </c>
      <c r="B62" s="30">
        <f t="shared" si="9"/>
      </c>
      <c r="C62" s="18"/>
      <c r="D62" s="17"/>
      <c r="E62" s="19"/>
      <c r="F62" s="20"/>
      <c r="G62" s="21">
        <f t="shared" si="10"/>
      </c>
      <c r="H62" s="22"/>
      <c r="I62" s="26"/>
      <c r="J62" s="37"/>
      <c r="K62" s="42">
        <f t="shared" si="11"/>
      </c>
      <c r="L62" s="23"/>
      <c r="M62" s="16"/>
      <c r="N62" s="39">
        <f t="shared" si="12"/>
      </c>
      <c r="O62" s="40">
        <f t="shared" si="13"/>
      </c>
      <c r="P62" s="16"/>
      <c r="Q62" s="28">
        <f t="shared" si="14"/>
      </c>
      <c r="R62" s="24">
        <f t="shared" si="15"/>
      </c>
    </row>
    <row r="63" spans="1:18" ht="16.5" customHeight="1">
      <c r="A63" s="29">
        <f t="shared" si="8"/>
      </c>
      <c r="B63" s="30">
        <f t="shared" si="9"/>
      </c>
      <c r="C63" s="18"/>
      <c r="D63" s="17"/>
      <c r="E63" s="19"/>
      <c r="F63" s="20"/>
      <c r="G63" s="21">
        <f t="shared" si="10"/>
      </c>
      <c r="H63" s="22"/>
      <c r="I63" s="26"/>
      <c r="J63" s="37"/>
      <c r="K63" s="42">
        <f t="shared" si="11"/>
      </c>
      <c r="L63" s="23"/>
      <c r="M63" s="16"/>
      <c r="N63" s="39">
        <f t="shared" si="12"/>
      </c>
      <c r="O63" s="40">
        <f t="shared" si="13"/>
      </c>
      <c r="P63" s="16"/>
      <c r="Q63" s="28">
        <f t="shared" si="14"/>
      </c>
      <c r="R63" s="24">
        <f t="shared" si="15"/>
      </c>
    </row>
    <row r="64" spans="1:18" ht="16.5" customHeight="1">
      <c r="A64" s="29">
        <f t="shared" si="8"/>
      </c>
      <c r="B64" s="30">
        <f t="shared" si="9"/>
      </c>
      <c r="C64" s="18"/>
      <c r="D64" s="17"/>
      <c r="E64" s="19"/>
      <c r="F64" s="20"/>
      <c r="G64" s="21">
        <f t="shared" si="10"/>
      </c>
      <c r="H64" s="22"/>
      <c r="I64" s="26"/>
      <c r="J64" s="37"/>
      <c r="K64" s="42">
        <f t="shared" si="11"/>
      </c>
      <c r="L64" s="23"/>
      <c r="M64" s="16"/>
      <c r="N64" s="39">
        <f t="shared" si="12"/>
      </c>
      <c r="O64" s="40">
        <f t="shared" si="13"/>
      </c>
      <c r="P64" s="16"/>
      <c r="Q64" s="28">
        <f t="shared" si="14"/>
      </c>
      <c r="R64" s="24">
        <f t="shared" si="15"/>
      </c>
    </row>
    <row r="65" spans="1:18" ht="16.5" customHeight="1">
      <c r="A65" s="29">
        <f t="shared" si="8"/>
      </c>
      <c r="B65" s="30">
        <f t="shared" si="9"/>
      </c>
      <c r="C65" s="18"/>
      <c r="D65" s="17"/>
      <c r="E65" s="19"/>
      <c r="F65" s="20"/>
      <c r="G65" s="21">
        <f t="shared" si="10"/>
      </c>
      <c r="H65" s="22"/>
      <c r="I65" s="26"/>
      <c r="J65" s="37"/>
      <c r="K65" s="42">
        <f t="shared" si="11"/>
      </c>
      <c r="L65" s="23"/>
      <c r="M65" s="16"/>
      <c r="N65" s="39">
        <f t="shared" si="12"/>
      </c>
      <c r="O65" s="40">
        <f t="shared" si="13"/>
      </c>
      <c r="P65" s="16"/>
      <c r="Q65" s="28">
        <f t="shared" si="14"/>
      </c>
      <c r="R65" s="24">
        <f t="shared" si="15"/>
      </c>
    </row>
    <row r="66" spans="1:18" ht="16.5" customHeight="1">
      <c r="A66" s="29">
        <f t="shared" si="8"/>
      </c>
      <c r="B66" s="30">
        <f t="shared" si="9"/>
      </c>
      <c r="C66" s="18"/>
      <c r="D66" s="17"/>
      <c r="E66" s="19"/>
      <c r="F66" s="20"/>
      <c r="G66" s="21">
        <f t="shared" si="10"/>
      </c>
      <c r="H66" s="22"/>
      <c r="I66" s="26"/>
      <c r="J66" s="37"/>
      <c r="K66" s="42">
        <f t="shared" si="11"/>
      </c>
      <c r="L66" s="23"/>
      <c r="M66" s="16"/>
      <c r="N66" s="39">
        <f t="shared" si="12"/>
      </c>
      <c r="O66" s="40">
        <f t="shared" si="13"/>
      </c>
      <c r="P66" s="16"/>
      <c r="Q66" s="28">
        <f t="shared" si="14"/>
      </c>
      <c r="R66" s="24">
        <f t="shared" si="15"/>
      </c>
    </row>
    <row r="67" spans="1:18" ht="16.5" customHeight="1">
      <c r="A67" s="29">
        <f t="shared" si="8"/>
      </c>
      <c r="B67" s="30">
        <f t="shared" si="9"/>
      </c>
      <c r="C67" s="18"/>
      <c r="D67" s="17"/>
      <c r="E67" s="19"/>
      <c r="F67" s="20"/>
      <c r="G67" s="21">
        <f t="shared" si="10"/>
      </c>
      <c r="H67" s="22"/>
      <c r="I67" s="26"/>
      <c r="J67" s="37"/>
      <c r="K67" s="42">
        <f t="shared" si="11"/>
      </c>
      <c r="L67" s="23"/>
      <c r="M67" s="16"/>
      <c r="N67" s="39">
        <f t="shared" si="12"/>
      </c>
      <c r="O67" s="40">
        <f t="shared" si="13"/>
      </c>
      <c r="P67" s="16"/>
      <c r="Q67" s="28">
        <f t="shared" si="14"/>
      </c>
      <c r="R67" s="24">
        <f t="shared" si="15"/>
      </c>
    </row>
    <row r="68" spans="1:18" ht="16.5" customHeight="1">
      <c r="A68" s="29">
        <f t="shared" si="8"/>
      </c>
      <c r="B68" s="30">
        <f t="shared" si="9"/>
      </c>
      <c r="C68" s="18"/>
      <c r="D68" s="17"/>
      <c r="E68" s="19"/>
      <c r="F68" s="20"/>
      <c r="G68" s="21">
        <f t="shared" si="10"/>
      </c>
      <c r="H68" s="22"/>
      <c r="I68" s="26"/>
      <c r="J68" s="37"/>
      <c r="K68" s="42">
        <f t="shared" si="11"/>
      </c>
      <c r="L68" s="23"/>
      <c r="M68" s="16"/>
      <c r="N68" s="39">
        <f t="shared" si="12"/>
      </c>
      <c r="O68" s="40">
        <f t="shared" si="13"/>
      </c>
      <c r="P68" s="16"/>
      <c r="Q68" s="28">
        <f t="shared" si="14"/>
      </c>
      <c r="R68" s="24">
        <f t="shared" si="15"/>
      </c>
    </row>
    <row r="69" spans="1:18" ht="16.5" customHeight="1">
      <c r="A69" s="29">
        <f t="shared" si="8"/>
      </c>
      <c r="B69" s="30">
        <f t="shared" si="9"/>
      </c>
      <c r="C69" s="18"/>
      <c r="D69" s="17"/>
      <c r="E69" s="19"/>
      <c r="F69" s="20"/>
      <c r="G69" s="21">
        <f t="shared" si="10"/>
      </c>
      <c r="H69" s="22"/>
      <c r="I69" s="26"/>
      <c r="J69" s="37"/>
      <c r="K69" s="42">
        <f t="shared" si="11"/>
      </c>
      <c r="L69" s="23"/>
      <c r="M69" s="16"/>
      <c r="N69" s="39">
        <f t="shared" si="12"/>
      </c>
      <c r="O69" s="40">
        <f t="shared" si="13"/>
      </c>
      <c r="P69" s="16"/>
      <c r="Q69" s="28">
        <f t="shared" si="14"/>
      </c>
      <c r="R69" s="24">
        <f t="shared" si="15"/>
      </c>
    </row>
    <row r="70" spans="1:18" ht="16.5" customHeight="1">
      <c r="A70" s="29">
        <f t="shared" si="8"/>
      </c>
      <c r="B70" s="30">
        <f t="shared" si="9"/>
      </c>
      <c r="C70" s="18"/>
      <c r="D70" s="17"/>
      <c r="E70" s="19"/>
      <c r="F70" s="20"/>
      <c r="G70" s="21">
        <f t="shared" si="10"/>
      </c>
      <c r="H70" s="22"/>
      <c r="I70" s="26"/>
      <c r="J70" s="37"/>
      <c r="K70" s="42">
        <f t="shared" si="11"/>
      </c>
      <c r="L70" s="23"/>
      <c r="M70" s="16"/>
      <c r="N70" s="39">
        <f t="shared" si="12"/>
      </c>
      <c r="O70" s="40">
        <f t="shared" si="13"/>
      </c>
      <c r="P70" s="16"/>
      <c r="Q70" s="28">
        <f t="shared" si="14"/>
      </c>
      <c r="R70" s="24">
        <f t="shared" si="15"/>
      </c>
    </row>
    <row r="71" spans="1:18" ht="16.5" customHeight="1">
      <c r="A71" s="29">
        <f t="shared" si="8"/>
      </c>
      <c r="B71" s="30">
        <f t="shared" si="9"/>
      </c>
      <c r="C71" s="18"/>
      <c r="D71" s="17"/>
      <c r="E71" s="19"/>
      <c r="F71" s="20"/>
      <c r="G71" s="21">
        <f t="shared" si="10"/>
      </c>
      <c r="H71" s="22"/>
      <c r="I71" s="26"/>
      <c r="J71" s="37"/>
      <c r="K71" s="42">
        <f t="shared" si="11"/>
      </c>
      <c r="L71" s="23"/>
      <c r="M71" s="16"/>
      <c r="N71" s="39">
        <f t="shared" si="12"/>
      </c>
      <c r="O71" s="40">
        <f t="shared" si="13"/>
      </c>
      <c r="P71" s="16"/>
      <c r="Q71" s="28">
        <f t="shared" si="14"/>
      </c>
      <c r="R71" s="24">
        <f t="shared" si="15"/>
      </c>
    </row>
    <row r="72" spans="1:18" ht="16.5" customHeight="1">
      <c r="A72" s="29">
        <f t="shared" si="8"/>
      </c>
      <c r="B72" s="30">
        <f t="shared" si="9"/>
      </c>
      <c r="C72" s="18"/>
      <c r="D72" s="17"/>
      <c r="E72" s="19"/>
      <c r="F72" s="20"/>
      <c r="G72" s="21">
        <f t="shared" si="10"/>
      </c>
      <c r="H72" s="22"/>
      <c r="I72" s="26"/>
      <c r="J72" s="37"/>
      <c r="K72" s="42">
        <f t="shared" si="11"/>
      </c>
      <c r="L72" s="23"/>
      <c r="M72" s="16"/>
      <c r="N72" s="39">
        <f t="shared" si="12"/>
      </c>
      <c r="O72" s="40">
        <f t="shared" si="13"/>
      </c>
      <c r="P72" s="16"/>
      <c r="Q72" s="28">
        <f t="shared" si="14"/>
      </c>
      <c r="R72" s="24">
        <f t="shared" si="15"/>
      </c>
    </row>
    <row r="73" spans="1:18" ht="16.5" customHeight="1">
      <c r="A73" s="29">
        <f t="shared" si="8"/>
      </c>
      <c r="B73" s="30">
        <f t="shared" si="9"/>
      </c>
      <c r="C73" s="18"/>
      <c r="D73" s="17"/>
      <c r="E73" s="19"/>
      <c r="F73" s="20"/>
      <c r="G73" s="21">
        <f t="shared" si="10"/>
      </c>
      <c r="H73" s="22"/>
      <c r="I73" s="26"/>
      <c r="J73" s="37"/>
      <c r="K73" s="42">
        <f t="shared" si="11"/>
      </c>
      <c r="L73" s="23"/>
      <c r="M73" s="16"/>
      <c r="N73" s="39">
        <f t="shared" si="12"/>
      </c>
      <c r="O73" s="40">
        <f t="shared" si="13"/>
      </c>
      <c r="P73" s="16"/>
      <c r="Q73" s="28">
        <f t="shared" si="14"/>
      </c>
      <c r="R73" s="24">
        <f t="shared" si="15"/>
      </c>
    </row>
    <row r="74" spans="1:18" ht="16.5" customHeight="1">
      <c r="A74" s="29">
        <f t="shared" si="8"/>
      </c>
      <c r="B74" s="30">
        <f t="shared" si="9"/>
      </c>
      <c r="C74" s="18"/>
      <c r="D74" s="17"/>
      <c r="E74" s="19"/>
      <c r="F74" s="20"/>
      <c r="G74" s="21">
        <f t="shared" si="10"/>
      </c>
      <c r="H74" s="22"/>
      <c r="I74" s="26"/>
      <c r="J74" s="37"/>
      <c r="K74" s="42">
        <f t="shared" si="11"/>
      </c>
      <c r="L74" s="23"/>
      <c r="M74" s="16"/>
      <c r="N74" s="39">
        <f t="shared" si="12"/>
      </c>
      <c r="O74" s="40">
        <f t="shared" si="13"/>
      </c>
      <c r="P74" s="16"/>
      <c r="Q74" s="28">
        <f t="shared" si="14"/>
      </c>
      <c r="R74" s="24">
        <f t="shared" si="15"/>
      </c>
    </row>
    <row r="75" spans="1:18" ht="16.5" customHeight="1">
      <c r="A75" s="29">
        <f t="shared" si="8"/>
      </c>
      <c r="B75" s="30">
        <f t="shared" si="9"/>
      </c>
      <c r="C75" s="18"/>
      <c r="D75" s="17"/>
      <c r="E75" s="19"/>
      <c r="F75" s="20"/>
      <c r="G75" s="21">
        <f t="shared" si="10"/>
      </c>
      <c r="H75" s="22"/>
      <c r="I75" s="26"/>
      <c r="J75" s="37"/>
      <c r="K75" s="42">
        <f t="shared" si="11"/>
      </c>
      <c r="L75" s="23"/>
      <c r="M75" s="16"/>
      <c r="N75" s="39">
        <f t="shared" si="12"/>
      </c>
      <c r="O75" s="40">
        <f t="shared" si="13"/>
      </c>
      <c r="P75" s="16"/>
      <c r="Q75" s="28">
        <f t="shared" si="14"/>
      </c>
      <c r="R75" s="24">
        <f t="shared" si="15"/>
      </c>
    </row>
    <row r="76" spans="1:18" ht="16.5" customHeight="1">
      <c r="A76" s="29">
        <f t="shared" si="8"/>
      </c>
      <c r="B76" s="30">
        <f t="shared" si="9"/>
      </c>
      <c r="C76" s="18"/>
      <c r="D76" s="17"/>
      <c r="E76" s="19"/>
      <c r="F76" s="20"/>
      <c r="G76" s="21">
        <f t="shared" si="10"/>
      </c>
      <c r="H76" s="22"/>
      <c r="I76" s="26"/>
      <c r="J76" s="37"/>
      <c r="K76" s="42">
        <f t="shared" si="11"/>
      </c>
      <c r="L76" s="23"/>
      <c r="M76" s="16"/>
      <c r="N76" s="39">
        <f t="shared" si="12"/>
      </c>
      <c r="O76" s="40">
        <f t="shared" si="13"/>
      </c>
      <c r="P76" s="16"/>
      <c r="Q76" s="28">
        <f t="shared" si="14"/>
      </c>
      <c r="R76" s="24">
        <f t="shared" si="15"/>
      </c>
    </row>
    <row r="77" spans="1:18" ht="16.5" customHeight="1">
      <c r="A77" s="29">
        <f t="shared" si="8"/>
      </c>
      <c r="B77" s="30">
        <f t="shared" si="9"/>
      </c>
      <c r="C77" s="18"/>
      <c r="D77" s="17"/>
      <c r="E77" s="19"/>
      <c r="F77" s="20"/>
      <c r="G77" s="21">
        <f t="shared" si="10"/>
      </c>
      <c r="H77" s="22"/>
      <c r="I77" s="26"/>
      <c r="J77" s="37"/>
      <c r="K77" s="42">
        <f t="shared" si="11"/>
      </c>
      <c r="L77" s="23"/>
      <c r="M77" s="16"/>
      <c r="N77" s="39">
        <f t="shared" si="12"/>
      </c>
      <c r="O77" s="40">
        <f t="shared" si="13"/>
      </c>
      <c r="P77" s="16"/>
      <c r="Q77" s="28">
        <f t="shared" si="14"/>
      </c>
      <c r="R77" s="24">
        <f t="shared" si="15"/>
      </c>
    </row>
    <row r="78" spans="1:18" ht="16.5" customHeight="1">
      <c r="A78" s="29">
        <f t="shared" si="8"/>
      </c>
      <c r="B78" s="30">
        <f t="shared" si="9"/>
      </c>
      <c r="C78" s="18"/>
      <c r="D78" s="17"/>
      <c r="E78" s="19"/>
      <c r="F78" s="20"/>
      <c r="G78" s="21">
        <f t="shared" si="10"/>
      </c>
      <c r="H78" s="22"/>
      <c r="I78" s="26"/>
      <c r="J78" s="37"/>
      <c r="K78" s="42">
        <f t="shared" si="11"/>
      </c>
      <c r="L78" s="23"/>
      <c r="M78" s="16"/>
      <c r="N78" s="39">
        <f t="shared" si="12"/>
      </c>
      <c r="O78" s="40">
        <f t="shared" si="13"/>
      </c>
      <c r="P78" s="16"/>
      <c r="Q78" s="28">
        <f t="shared" si="14"/>
      </c>
      <c r="R78" s="24">
        <f t="shared" si="15"/>
      </c>
    </row>
    <row r="79" spans="1:18" ht="16.5" customHeight="1">
      <c r="A79" s="29">
        <f t="shared" si="8"/>
      </c>
      <c r="B79" s="30">
        <f t="shared" si="9"/>
      </c>
      <c r="C79" s="18"/>
      <c r="D79" s="17"/>
      <c r="E79" s="19"/>
      <c r="F79" s="20"/>
      <c r="G79" s="21">
        <f t="shared" si="10"/>
      </c>
      <c r="H79" s="22"/>
      <c r="I79" s="26"/>
      <c r="J79" s="37"/>
      <c r="K79" s="42">
        <f t="shared" si="11"/>
      </c>
      <c r="L79" s="23"/>
      <c r="M79" s="16"/>
      <c r="N79" s="39">
        <f t="shared" si="12"/>
      </c>
      <c r="O79" s="40">
        <f t="shared" si="13"/>
      </c>
      <c r="P79" s="16"/>
      <c r="Q79" s="28">
        <f t="shared" si="14"/>
      </c>
      <c r="R79" s="24">
        <f t="shared" si="15"/>
      </c>
    </row>
    <row r="80" spans="1:18" ht="16.5" customHeight="1">
      <c r="A80" s="29">
        <f t="shared" si="8"/>
      </c>
      <c r="B80" s="30">
        <f t="shared" si="9"/>
      </c>
      <c r="C80" s="18"/>
      <c r="D80" s="17"/>
      <c r="E80" s="19"/>
      <c r="F80" s="20"/>
      <c r="G80" s="21">
        <f t="shared" si="10"/>
      </c>
      <c r="H80" s="22"/>
      <c r="I80" s="26"/>
      <c r="J80" s="37"/>
      <c r="K80" s="42">
        <f t="shared" si="11"/>
      </c>
      <c r="L80" s="23"/>
      <c r="M80" s="16"/>
      <c r="N80" s="39">
        <f t="shared" si="12"/>
      </c>
      <c r="O80" s="40">
        <f t="shared" si="13"/>
      </c>
      <c r="P80" s="16"/>
      <c r="Q80" s="28">
        <f t="shared" si="14"/>
      </c>
      <c r="R80" s="24">
        <f t="shared" si="15"/>
      </c>
    </row>
    <row r="81" spans="1:18" ht="16.5" customHeight="1">
      <c r="A81" s="29">
        <f t="shared" si="8"/>
      </c>
      <c r="B81" s="30">
        <f t="shared" si="9"/>
      </c>
      <c r="C81" s="18"/>
      <c r="D81" s="17"/>
      <c r="E81" s="19"/>
      <c r="F81" s="20"/>
      <c r="G81" s="21">
        <f t="shared" si="10"/>
      </c>
      <c r="H81" s="22"/>
      <c r="I81" s="26"/>
      <c r="J81" s="37"/>
      <c r="K81" s="42">
        <f t="shared" si="11"/>
      </c>
      <c r="L81" s="23"/>
      <c r="M81" s="16"/>
      <c r="N81" s="39">
        <f t="shared" si="12"/>
      </c>
      <c r="O81" s="40">
        <f t="shared" si="13"/>
      </c>
      <c r="P81" s="16"/>
      <c r="Q81" s="28">
        <f t="shared" si="14"/>
      </c>
      <c r="R81" s="24">
        <f t="shared" si="15"/>
      </c>
    </row>
  </sheetData>
  <sheetProtection sheet="1" selectLockedCells="1"/>
  <hyperlinks>
    <hyperlink ref="I11" r:id="rId1" display="&lt;https://www.openrunner.com/r/8915371&gt;"/>
    <hyperlink ref="I14" r:id="rId2" display="https://www.openrunner.com/r/8915487"/>
    <hyperlink ref="I17" r:id="rId3" display="https://www.openrunner.com/r/8915788"/>
    <hyperlink ref="I20" r:id="rId4" display="https://www.openrunner.com/r/8916949"/>
    <hyperlink ref="I26" r:id="rId5" display="https://www.openrunner.com/r/8918644"/>
    <hyperlink ref="I30" r:id="rId6" display="&lt;https://www.openrunner.com/r/8918705&gt;"/>
    <hyperlink ref="I33" r:id="rId7" display="https://www.openrunner.com/r/10161219"/>
    <hyperlink ref="I36" r:id="rId8" display="https://www.openrunner.com/r/9648744"/>
    <hyperlink ref="I39" r:id="rId9" display="https://www.openrunner.com/r/8919019"/>
    <hyperlink ref="I42" r:id="rId10" display="https://www.openrunner.com/r/8920524"/>
    <hyperlink ref="I46" r:id="rId11" display="https://www.openrunner.com/r/8920577"/>
    <hyperlink ref="I23" r:id="rId12" display="https://www.openrunner.com/r/8917055"/>
  </hyperlinks>
  <printOptions/>
  <pageMargins left="0.7086614173228347" right="0.7086614173228347" top="0.7480314960629921" bottom="0.7480314960629921" header="0.31496062992125984" footer="0.31496062992125984"/>
  <pageSetup fitToHeight="2" fitToWidth="1" orientation="landscape" scale="76"/>
  <headerFooter>
    <oddHeader>&amp;L&amp;K000000Etapes fleche&amp;C&amp;9&amp;U&amp;K000000
&amp;UFlèche par étapes Paris-Briançon</oddHeader>
    <oddFooter>&amp;L&amp;12&amp;K000000&amp;F&amp;C&amp;K000000Page &amp;P de &amp;N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Q20"/>
  <sheetViews>
    <sheetView zoomScalePageLayoutView="0" workbookViewId="0" topLeftCell="A1">
      <selection activeCell="A11" sqref="A11:IV20"/>
    </sheetView>
  </sheetViews>
  <sheetFormatPr defaultColWidth="11.421875" defaultRowHeight="12.75"/>
  <sheetData>
    <row r="4" spans="1:17" ht="27.75" customHeight="1">
      <c r="A4" s="43">
        <v>1</v>
      </c>
      <c r="B4" s="80" t="s">
        <v>33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27.75" customHeight="1">
      <c r="A5" s="43">
        <f>IF(B4="","",IF(B5="","",A4+1))</f>
        <v>2</v>
      </c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27.75" customHeight="1">
      <c r="A6" s="43">
        <f aca="true" t="shared" si="0" ref="A6:A20">IF(B5="","",IF(B6="","",A5+1))</f>
        <v>3</v>
      </c>
      <c r="B6" s="80" t="s">
        <v>34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27.75" customHeight="1">
      <c r="A7" s="43">
        <f t="shared" si="0"/>
        <v>4</v>
      </c>
      <c r="B7" s="80" t="s">
        <v>35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27.75" customHeight="1">
      <c r="A8" s="43">
        <f t="shared" si="0"/>
        <v>5</v>
      </c>
      <c r="B8" s="80" t="s">
        <v>37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ht="27.75" customHeight="1">
      <c r="A9" s="43">
        <f t="shared" si="0"/>
        <v>6</v>
      </c>
      <c r="B9" s="80" t="s">
        <v>36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ht="57" customHeight="1">
      <c r="A10" s="43">
        <f t="shared" si="0"/>
        <v>7</v>
      </c>
      <c r="B10" s="80" t="s">
        <v>38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27.75" customHeight="1">
      <c r="A11" s="43">
        <f t="shared" si="0"/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27.75" customHeight="1">
      <c r="A12" s="43">
        <f t="shared" si="0"/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27.75" customHeight="1">
      <c r="A13" s="43">
        <f t="shared" si="0"/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ht="27.75" customHeight="1">
      <c r="A14" s="43">
        <f t="shared" si="0"/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27.75" customHeight="1">
      <c r="A15" s="43">
        <f t="shared" si="0"/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ht="27.75" customHeight="1">
      <c r="A16" s="43">
        <f t="shared" si="0"/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ht="27.75" customHeight="1">
      <c r="A17" s="43">
        <f t="shared" si="0"/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27.75" customHeight="1">
      <c r="A18" s="43">
        <f t="shared" si="0"/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27.75" customHeight="1">
      <c r="A19" s="43">
        <f t="shared" si="0"/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27.75" customHeight="1">
      <c r="A20" s="43">
        <f t="shared" si="0"/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</sheetData>
  <sheetProtection sheet="1" objects="1" scenarios="1"/>
  <mergeCells count="17">
    <mergeCell ref="B16:Q16"/>
    <mergeCell ref="B17:Q17"/>
    <mergeCell ref="B18:Q18"/>
    <mergeCell ref="B19:Q19"/>
    <mergeCell ref="B20:Q20"/>
    <mergeCell ref="B15:Q15"/>
    <mergeCell ref="B4:Q4"/>
    <mergeCell ref="B5:Q5"/>
    <mergeCell ref="B6:Q6"/>
    <mergeCell ref="B7:Q7"/>
    <mergeCell ref="B8:Q8"/>
    <mergeCell ref="B9:Q9"/>
    <mergeCell ref="B10:Q10"/>
    <mergeCell ref="B11:Q11"/>
    <mergeCell ref="B12:Q12"/>
    <mergeCell ref="B13:Q13"/>
    <mergeCell ref="B14:Q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Smith</dc:creator>
  <cp:keywords/>
  <dc:description/>
  <cp:lastModifiedBy>Microsoft Office User</cp:lastModifiedBy>
  <cp:lastPrinted>2019-05-17T10:50:51Z</cp:lastPrinted>
  <dcterms:created xsi:type="dcterms:W3CDTF">2006-08-15T15:16:06Z</dcterms:created>
  <dcterms:modified xsi:type="dcterms:W3CDTF">2019-07-12T13:26:59Z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